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9090" windowHeight="5475"/>
  </bookViews>
  <sheets>
    <sheet name="Point d'impôt 2013" sheetId="7" r:id="rId1"/>
    <sheet name="Coefficients et taxes" sheetId="1" r:id="rId2"/>
    <sheet name="Impots percu en 2012" sheetId="2" r:id="rId3"/>
    <sheet name="Revenu fiscal Indice fiscale" sheetId="3" r:id="rId4"/>
    <sheet name="Coef RF ICF relatifs" sheetId="4" r:id="rId5"/>
    <sheet name="Coefficient d'equillibre" sheetId="5" r:id="rId6"/>
    <sheet name="Commentaires CE" sheetId="6" r:id="rId7"/>
  </sheets>
  <definedNames>
    <definedName name="_xlnm.Print_Area" localSheetId="4">'Coef RF ICF relatifs'!$A$1:$H$42</definedName>
    <definedName name="_xlnm.Print_Area" localSheetId="5">'Coefficient d''equillibre'!$A$1:$M$43</definedName>
    <definedName name="_xlnm.Print_Area" localSheetId="1">'Coefficients et taxes'!$A$1:$K$43</definedName>
    <definedName name="_xlnm.Print_Area" localSheetId="2">'Impots percu en 2012'!$A$1:$L$43</definedName>
    <definedName name="_xlnm.Print_Area" localSheetId="3">'Revenu fiscal Indice fiscale'!$A$1:$L$43</definedName>
  </definedNames>
  <calcPr calcId="125725"/>
</workbook>
</file>

<file path=xl/calcChain.xml><?xml version="1.0" encoding="utf-8"?>
<calcChain xmlns="http://schemas.openxmlformats.org/spreadsheetml/2006/main">
  <c r="G41" i="7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C40"/>
  <c r="F40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C42" i="1" l="1"/>
  <c r="C42" i="3" l="1"/>
  <c r="F42" l="1"/>
  <c r="G42"/>
  <c r="L40" l="1"/>
  <c r="L38"/>
  <c r="L24"/>
  <c r="L19"/>
  <c r="L10"/>
  <c r="D41" l="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2" i="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L30" i="3" l="1"/>
  <c r="L16"/>
  <c r="D42" l="1"/>
  <c r="L42" i="5" l="1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J41" l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7"/>
  <c r="J6"/>
  <c r="J5"/>
  <c r="J8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E41"/>
  <c r="I41" s="1"/>
  <c r="K41" s="1"/>
  <c r="M41" s="1"/>
  <c r="E40"/>
  <c r="I40" s="1"/>
  <c r="K40" s="1"/>
  <c r="M40" s="1"/>
  <c r="E39"/>
  <c r="I39" s="1"/>
  <c r="K39" s="1"/>
  <c r="M39" s="1"/>
  <c r="E38"/>
  <c r="I38" s="1"/>
  <c r="K38" s="1"/>
  <c r="M38" s="1"/>
  <c r="E37"/>
  <c r="I37" s="1"/>
  <c r="K37" s="1"/>
  <c r="M37" s="1"/>
  <c r="E36"/>
  <c r="I36" s="1"/>
  <c r="K36" s="1"/>
  <c r="M36" s="1"/>
  <c r="E35"/>
  <c r="I35" s="1"/>
  <c r="K35" s="1"/>
  <c r="M35" s="1"/>
  <c r="E34"/>
  <c r="I34" s="1"/>
  <c r="K34" s="1"/>
  <c r="M34" s="1"/>
  <c r="E33"/>
  <c r="I33" s="1"/>
  <c r="K33" s="1"/>
  <c r="M33" s="1"/>
  <c r="E32"/>
  <c r="I32" s="1"/>
  <c r="K32" s="1"/>
  <c r="M32" s="1"/>
  <c r="E31"/>
  <c r="I31" s="1"/>
  <c r="K31" s="1"/>
  <c r="M31" s="1"/>
  <c r="E30"/>
  <c r="I30" s="1"/>
  <c r="K30" s="1"/>
  <c r="M30" s="1"/>
  <c r="E29"/>
  <c r="I29" s="1"/>
  <c r="K29" s="1"/>
  <c r="M29" s="1"/>
  <c r="E28"/>
  <c r="I28" s="1"/>
  <c r="K28" s="1"/>
  <c r="M28" s="1"/>
  <c r="E27"/>
  <c r="I27" s="1"/>
  <c r="K27" s="1"/>
  <c r="M27" s="1"/>
  <c r="E26"/>
  <c r="I26" s="1"/>
  <c r="K26" s="1"/>
  <c r="M26" s="1"/>
  <c r="E25"/>
  <c r="I25" s="1"/>
  <c r="K25" s="1"/>
  <c r="M25" s="1"/>
  <c r="E24"/>
  <c r="I24" s="1"/>
  <c r="K24" s="1"/>
  <c r="M24" s="1"/>
  <c r="E23"/>
  <c r="I23" s="1"/>
  <c r="K23" s="1"/>
  <c r="M23" s="1"/>
  <c r="E22"/>
  <c r="I22" s="1"/>
  <c r="K22" s="1"/>
  <c r="M22" s="1"/>
  <c r="E21"/>
  <c r="I21" s="1"/>
  <c r="K21" s="1"/>
  <c r="M21" s="1"/>
  <c r="E20"/>
  <c r="I20" s="1"/>
  <c r="K20" s="1"/>
  <c r="M20" s="1"/>
  <c r="E19"/>
  <c r="I19" s="1"/>
  <c r="K19" s="1"/>
  <c r="M19" s="1"/>
  <c r="E18"/>
  <c r="I18" s="1"/>
  <c r="K18" s="1"/>
  <c r="M18" s="1"/>
  <c r="E17"/>
  <c r="I17" s="1"/>
  <c r="K17" s="1"/>
  <c r="M17" s="1"/>
  <c r="E16"/>
  <c r="I16" s="1"/>
  <c r="K16" s="1"/>
  <c r="M16" s="1"/>
  <c r="E15"/>
  <c r="I15" s="1"/>
  <c r="K15" s="1"/>
  <c r="M15" s="1"/>
  <c r="E14"/>
  <c r="I14" s="1"/>
  <c r="K14" s="1"/>
  <c r="M14" s="1"/>
  <c r="E13"/>
  <c r="I13" s="1"/>
  <c r="K13" s="1"/>
  <c r="M13" s="1"/>
  <c r="E12"/>
  <c r="I12" s="1"/>
  <c r="K12" s="1"/>
  <c r="M12" s="1"/>
  <c r="E11"/>
  <c r="I11" s="1"/>
  <c r="K11" s="1"/>
  <c r="M11" s="1"/>
  <c r="E10"/>
  <c r="I10" s="1"/>
  <c r="K10" s="1"/>
  <c r="M10" s="1"/>
  <c r="E9"/>
  <c r="I9" s="1"/>
  <c r="K9" s="1"/>
  <c r="M9" s="1"/>
  <c r="E8"/>
  <c r="I8" s="1"/>
  <c r="K8" s="1"/>
  <c r="M8" s="1"/>
  <c r="E7"/>
  <c r="I7" s="1"/>
  <c r="K7" s="1"/>
  <c r="M7" s="1"/>
  <c r="E6"/>
  <c r="I6" s="1"/>
  <c r="K6" s="1"/>
  <c r="M6" s="1"/>
  <c r="E5"/>
  <c r="I5" s="1"/>
  <c r="K5" s="1"/>
  <c r="M5" s="1"/>
  <c r="G42"/>
  <c r="J42" s="1"/>
  <c r="F42"/>
  <c r="D42"/>
  <c r="C42"/>
  <c r="E42" l="1"/>
  <c r="H42"/>
  <c r="C41" i="4"/>
  <c r="D41" s="1"/>
  <c r="C40"/>
  <c r="C39"/>
  <c r="D39" s="1"/>
  <c r="C38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D38" l="1"/>
  <c r="D40"/>
  <c r="I42" i="5"/>
  <c r="K42" s="1"/>
  <c r="M42" s="1"/>
  <c r="H41" i="3" l="1"/>
  <c r="E40" i="4" s="1"/>
  <c r="H40" i="3"/>
  <c r="E39" i="4" s="1"/>
  <c r="H39" i="3"/>
  <c r="E38" i="4" s="1"/>
  <c r="H38" i="3"/>
  <c r="E37" i="4" s="1"/>
  <c r="H37" i="3"/>
  <c r="E36" i="4" s="1"/>
  <c r="H36" i="3"/>
  <c r="E35" i="4" s="1"/>
  <c r="H35" i="3"/>
  <c r="E34" i="4" s="1"/>
  <c r="H34" i="3"/>
  <c r="E33" i="4" s="1"/>
  <c r="H33" i="3"/>
  <c r="E32" i="4" s="1"/>
  <c r="H32" i="3"/>
  <c r="E31" i="4" s="1"/>
  <c r="H31" i="3"/>
  <c r="E30" i="4" s="1"/>
  <c r="H30" i="3"/>
  <c r="E29" i="4" s="1"/>
  <c r="H29" i="3"/>
  <c r="E28" i="4" s="1"/>
  <c r="H28" i="3"/>
  <c r="E27" i="4" s="1"/>
  <c r="H27" i="3"/>
  <c r="E26" i="4" s="1"/>
  <c r="H26" i="3"/>
  <c r="E25" i="4" s="1"/>
  <c r="H25" i="3"/>
  <c r="E24" i="4" s="1"/>
  <c r="H24" i="3"/>
  <c r="E23" i="4" s="1"/>
  <c r="H23" i="3"/>
  <c r="E22" i="4" s="1"/>
  <c r="H22" i="3"/>
  <c r="E21" i="4" s="1"/>
  <c r="H21" i="3"/>
  <c r="E20" i="4" s="1"/>
  <c r="H20" i="3"/>
  <c r="E19" i="4" s="1"/>
  <c r="H19" i="3"/>
  <c r="E18" i="4" s="1"/>
  <c r="H18" i="3"/>
  <c r="E17" i="4" s="1"/>
  <c r="H17" i="3"/>
  <c r="E16" i="4" s="1"/>
  <c r="H16" i="3"/>
  <c r="E15" i="4" s="1"/>
  <c r="H15" i="3"/>
  <c r="E14" i="4" s="1"/>
  <c r="H14" i="3"/>
  <c r="E13" i="4" s="1"/>
  <c r="H13" i="3"/>
  <c r="E12" i="4" s="1"/>
  <c r="H12" i="3"/>
  <c r="E11" i="4" s="1"/>
  <c r="H11" i="3"/>
  <c r="E10" i="4" s="1"/>
  <c r="H10" i="3"/>
  <c r="E9" i="4" s="1"/>
  <c r="H9" i="3"/>
  <c r="E8" i="4" s="1"/>
  <c r="H8" i="3"/>
  <c r="E7" i="4" s="1"/>
  <c r="H7" i="3"/>
  <c r="E6" i="4" s="1"/>
  <c r="H6" i="3"/>
  <c r="E5" i="4" s="1"/>
  <c r="H5" i="3"/>
  <c r="E4" i="4" s="1"/>
  <c r="H42" i="3" l="1"/>
  <c r="E41" i="4" s="1"/>
  <c r="F41" s="1"/>
  <c r="K41" i="2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"/>
  <c r="L6" s="1"/>
  <c r="K5"/>
  <c r="L5" s="1"/>
  <c r="J42"/>
  <c r="H42"/>
  <c r="G42"/>
  <c r="F42"/>
  <c r="D42"/>
  <c r="F34" i="4" l="1"/>
  <c r="F26"/>
  <c r="F38"/>
  <c r="F30"/>
  <c r="F12"/>
  <c r="F40"/>
  <c r="F36"/>
  <c r="F32"/>
  <c r="F28"/>
  <c r="F20"/>
  <c r="F31"/>
  <c r="F39"/>
  <c r="F23"/>
  <c r="F24"/>
  <c r="F16"/>
  <c r="F8"/>
  <c r="F35"/>
  <c r="F27"/>
  <c r="F19"/>
  <c r="F15"/>
  <c r="F22"/>
  <c r="F18"/>
  <c r="F14"/>
  <c r="F10"/>
  <c r="F6"/>
  <c r="F37"/>
  <c r="F33"/>
  <c r="F29"/>
  <c r="F25"/>
  <c r="F21"/>
  <c r="F17"/>
  <c r="F13"/>
  <c r="E42" i="2"/>
  <c r="F9" i="4"/>
  <c r="F5"/>
  <c r="F11"/>
  <c r="F7"/>
  <c r="F4"/>
  <c r="I42" i="2"/>
  <c r="G41" i="4"/>
  <c r="H41" s="1"/>
  <c r="E42" i="3"/>
  <c r="G4" i="4"/>
  <c r="H4" s="1"/>
  <c r="E5" i="3"/>
  <c r="G5" i="4"/>
  <c r="H5" s="1"/>
  <c r="E6" i="3"/>
  <c r="G6" i="4"/>
  <c r="H6" s="1"/>
  <c r="E7" i="3"/>
  <c r="G7" i="4"/>
  <c r="H7" s="1"/>
  <c r="E8" i="3"/>
  <c r="G8" i="4"/>
  <c r="H8" s="1"/>
  <c r="E9" i="3"/>
  <c r="G9" i="4"/>
  <c r="H9" s="1"/>
  <c r="E10" i="3"/>
  <c r="G10" i="4"/>
  <c r="H10" s="1"/>
  <c r="E11" i="3"/>
  <c r="G11" i="4"/>
  <c r="H11" s="1"/>
  <c r="E12" i="3"/>
  <c r="G12" i="4"/>
  <c r="H12" s="1"/>
  <c r="E13" i="3"/>
  <c r="G13" i="4"/>
  <c r="H13" s="1"/>
  <c r="E14" i="3"/>
  <c r="G14" i="4"/>
  <c r="H14" s="1"/>
  <c r="E15" i="3"/>
  <c r="G15" i="4"/>
  <c r="H15" s="1"/>
  <c r="E16" i="3"/>
  <c r="G16" i="4"/>
  <c r="H16" s="1"/>
  <c r="E17" i="3"/>
  <c r="G17" i="4"/>
  <c r="H17" s="1"/>
  <c r="E18" i="3"/>
  <c r="G18" i="4"/>
  <c r="H18" s="1"/>
  <c r="E19" i="3"/>
  <c r="G19" i="4"/>
  <c r="H19" s="1"/>
  <c r="E20" i="3"/>
  <c r="G20" i="4"/>
  <c r="H20" s="1"/>
  <c r="E21" i="3"/>
  <c r="G21" i="4"/>
  <c r="H21" s="1"/>
  <c r="E22" i="3"/>
  <c r="G22" i="4"/>
  <c r="H22" s="1"/>
  <c r="E23" i="3"/>
  <c r="G23" i="4"/>
  <c r="H23" s="1"/>
  <c r="E24" i="3"/>
  <c r="G24" i="4"/>
  <c r="H24" s="1"/>
  <c r="E25" i="3"/>
  <c r="G25" i="4"/>
  <c r="H25" s="1"/>
  <c r="E26" i="3"/>
  <c r="G26" i="4"/>
  <c r="H26" s="1"/>
  <c r="E27" i="3"/>
  <c r="G27" i="4"/>
  <c r="H27" s="1"/>
  <c r="E28" i="3"/>
  <c r="G28" i="4"/>
  <c r="H28" s="1"/>
  <c r="E29" i="3"/>
  <c r="G29" i="4"/>
  <c r="H29" s="1"/>
  <c r="E30" i="3"/>
  <c r="G30" i="4"/>
  <c r="H30" s="1"/>
  <c r="E31" i="3"/>
  <c r="G31" i="4"/>
  <c r="H31" s="1"/>
  <c r="E32" i="3"/>
  <c r="G32" i="4"/>
  <c r="H32" s="1"/>
  <c r="E33" i="3"/>
  <c r="G33" i="4"/>
  <c r="H33" s="1"/>
  <c r="E34" i="3"/>
  <c r="G34" i="4"/>
  <c r="H34" s="1"/>
  <c r="E35" i="3"/>
  <c r="G35" i="4"/>
  <c r="H35" s="1"/>
  <c r="E36" i="3"/>
  <c r="G36" i="4"/>
  <c r="H36" s="1"/>
  <c r="E37" i="3"/>
  <c r="G37" i="4"/>
  <c r="H37" s="1"/>
  <c r="E38" i="3"/>
  <c r="G38" i="4"/>
  <c r="H38" s="1"/>
  <c r="E39" i="3"/>
  <c r="G39" i="4"/>
  <c r="H39" s="1"/>
  <c r="E40" i="3"/>
  <c r="G40" i="4"/>
  <c r="H40" s="1"/>
  <c r="E41" i="3"/>
  <c r="K42" i="2"/>
  <c r="L42" l="1"/>
</calcChain>
</file>

<file path=xl/sharedStrings.xml><?xml version="1.0" encoding="utf-8"?>
<sst xmlns="http://schemas.openxmlformats.org/spreadsheetml/2006/main" count="407" uniqueCount="142">
  <si>
    <t>Communes</t>
  </si>
  <si>
    <t>Taxe de déchets</t>
  </si>
  <si>
    <t>Taxe d'épuration</t>
  </si>
  <si>
    <t>Neuchâtel</t>
  </si>
  <si>
    <t>Hauterive</t>
  </si>
  <si>
    <t>-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</si>
  <si>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</si>
  <si>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</si>
  <si>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</si>
  <si>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</si>
  <si>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</si>
  <si>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</si>
  <si>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</si>
  <si>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</si>
  <si>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Peseux</t>
  </si>
  <si>
    <t>Corcelles-Cormondrèche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</si>
  <si>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</si>
  <si>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</si>
  <si>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</si>
  <si>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</si>
  <si>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</si>
  <si>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</si>
  <si>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</si>
  <si>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</si>
  <si>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</si>
  <si>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</si>
  <si>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Valangin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</si>
  <si>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</si>
  <si>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</si>
  <si>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</si>
  <si>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</si>
  <si>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</si>
  <si>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</si>
  <si>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</si>
  <si>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</si>
  <si>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</si>
  <si>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</si>
  <si>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</si>
  <si>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en francs</t>
  </si>
  <si>
    <t>Le coefficient de l'impôt cantonal des personnes physiques est de 130% depuis 2005. L'impôt communal des personnes morales est identique à l'impôt cantonal (100%).</t>
  </si>
  <si>
    <t>La Tène</t>
  </si>
  <si>
    <t>Val-de-Travers</t>
  </si>
  <si>
    <t>Personnes morales</t>
  </si>
  <si>
    <t>p/habitant</t>
  </si>
  <si>
    <t>Impôts personnes physiques</t>
  </si>
  <si>
    <t>Coefficients d'impôts</t>
  </si>
  <si>
    <t>selon critères du calcul de l'ICF</t>
  </si>
  <si>
    <t>Etat</t>
  </si>
  <si>
    <t>Charges</t>
  </si>
  <si>
    <t>Revenus</t>
  </si>
  <si>
    <t>Commentaires sur le calcul du coefficient d'équillibre (CE)</t>
  </si>
  <si>
    <t>Principe</t>
  </si>
  <si>
    <t>Le but recherché est de calculer le coefficient (CE) permettant de présenter des</t>
  </si>
  <si>
    <t>comptes de fonctionnement équilibrés.</t>
  </si>
  <si>
    <t>Source d'information</t>
  </si>
  <si>
    <t>Comptes communaux et tableaux de bord impôt des personnes physiques (STI)</t>
  </si>
  <si>
    <t>Analyse</t>
  </si>
  <si>
    <t xml:space="preserve">Si l'on décompose le compte de fonctionnement, on distingue deux catégories </t>
  </si>
  <si>
    <t>de charges:</t>
  </si>
  <si>
    <t xml:space="preserve">1) </t>
  </si>
  <si>
    <t>Charges de fonctionnement (y compris les amortissements légaux)</t>
  </si>
  <si>
    <t xml:space="preserve">2) </t>
  </si>
  <si>
    <t>Les amortissements supplémentaires</t>
  </si>
  <si>
    <t xml:space="preserve"> Autres revenus</t>
  </si>
  <si>
    <t>Impôt des personnes morales</t>
  </si>
  <si>
    <t xml:space="preserve">3) </t>
  </si>
  <si>
    <t>Impôt des personnes physiques</t>
  </si>
  <si>
    <t>toirement équilibrés, ils n'influencent pas le résultat final.</t>
  </si>
  <si>
    <t>Charges de fonctionnement</t>
  </si>
  <si>
    <t>Autres revenus</t>
  </si>
  <si>
    <t>Impôt personnes morales</t>
  </si>
  <si>
    <t>Amortissements supplémentaires</t>
  </si>
  <si>
    <t>Impôt personnes physiques</t>
  </si>
  <si>
    <t>Procédure</t>
  </si>
  <si>
    <t xml:space="preserve">Afin de connaître le montant des charges de fonctionnement à couvrir par l'impôt </t>
  </si>
  <si>
    <t>des personnes physiques, on procède de la façon suivante:</t>
  </si>
  <si>
    <t xml:space="preserve">a) </t>
  </si>
  <si>
    <t>Déduction des amortissements supplémentaires du total des charges de</t>
  </si>
  <si>
    <t>fonctionnement: on obtient ainsi les charges "réelles".</t>
  </si>
  <si>
    <t>Déduction de l'impôt personnes physiques: on obtient le total des autres</t>
  </si>
  <si>
    <t>sources de revenus.</t>
  </si>
  <si>
    <t>La différence entre les deux soldes précités donne le montant à financer par</t>
  </si>
  <si>
    <t>l'impôt (PPE) pour équilibrer le compte de fonctionnement.</t>
  </si>
  <si>
    <t>Charges de fonctionnement "réelles"</t>
  </si>
  <si>
    <t>Montant à financer par  l'impôt des personnes physiques</t>
  </si>
  <si>
    <t>Total impôts</t>
  </si>
  <si>
    <t>(montant compris dans PP)</t>
  </si>
  <si>
    <t>Personnes physiques (PP)</t>
  </si>
  <si>
    <t>Impôts des frontaliers</t>
  </si>
  <si>
    <t>Impôts à la source</t>
  </si>
  <si>
    <t>Impôts fonciers</t>
  </si>
  <si>
    <t>Charges             "réelles"</t>
  </si>
  <si>
    <t>Milvignes</t>
  </si>
  <si>
    <t>Val-de-Ruz</t>
  </si>
  <si>
    <t>Population 2012</t>
  </si>
  <si>
    <t>Impôt foncier en o/oo</t>
  </si>
  <si>
    <t>Revenu fiscal (impôt d'Etat par habitant</t>
  </si>
  <si>
    <t>IRF = Revenu fiscal relatif (RFR)</t>
  </si>
  <si>
    <t>ICF = Effort fiscal (EF)           en %</t>
  </si>
  <si>
    <t>Variations du coefficient en 2012</t>
  </si>
  <si>
    <t xml:space="preserve">Coefficients d'impôt 2011 / 2012 </t>
  </si>
  <si>
    <t>Coefficient dimpôt</t>
  </si>
  <si>
    <t>Coefficient d'impôt relatif (CIR)</t>
  </si>
  <si>
    <t>Effort fiscal (EF)</t>
  </si>
  <si>
    <t>Effort fiscal relatif (EFR)</t>
  </si>
  <si>
    <t>Revenu fiscal relatif (RFR)</t>
  </si>
  <si>
    <t>Revenu fiscal (RF) (impôt d'Etat p/hab)</t>
  </si>
  <si>
    <t>Total autres sources de revenus</t>
  </si>
  <si>
    <t>Montant à financer par l'impôt (PP)</t>
  </si>
  <si>
    <t>Valeur d'un point d'impôt</t>
  </si>
  <si>
    <t>Coefficient d'équilibre (CE)</t>
  </si>
  <si>
    <t>Différence (CE - C)</t>
  </si>
  <si>
    <t xml:space="preserve">Les revenus comprennent trois catégories: </t>
  </si>
  <si>
    <t>Nota : les chapitres autofinancés n'ont pas été déduits. Commes ils sont obliga-</t>
  </si>
  <si>
    <r>
      <t>b)</t>
    </r>
    <r>
      <rPr>
        <b/>
        <sz val="11"/>
        <rFont val="Calibri"/>
        <family val="2"/>
        <scheme val="minor"/>
      </rPr>
      <t xml:space="preserve"> </t>
    </r>
  </si>
  <si>
    <t>Impôts communaux perçus en 2012</t>
  </si>
  <si>
    <t>Chiffres de 2011</t>
  </si>
  <si>
    <t xml:space="preserve">Détermination des indices des ressources fiscales (IRF) et de charge fiscale (ICF) en 2012. </t>
  </si>
  <si>
    <t>Impôt d'Etat (personnes physi-ques et morales</t>
  </si>
  <si>
    <t>Simulation des coefficients d'impôt permettant l'équillibre des comptes 2012</t>
  </si>
  <si>
    <t>Coefficient 2012 ( C)</t>
  </si>
  <si>
    <t>Impôt personnes physiques 2012 (PP)</t>
  </si>
  <si>
    <t>Coefficients communaux et taxes communales en 2013</t>
  </si>
  <si>
    <t>Coefficient d'impôt  en %</t>
  </si>
  <si>
    <t>Tarif de vente de l'eau (par m3) en CHF</t>
  </si>
  <si>
    <t>Par m3 d'eau en CHF</t>
  </si>
  <si>
    <t>?</t>
  </si>
  <si>
    <t>taux de participa-tion de l' impôt</t>
  </si>
  <si>
    <t>Par unité de ménage en CHF</t>
  </si>
  <si>
    <t>en % m3 d'eau consommés</t>
  </si>
  <si>
    <t>Par logement en CHF</t>
  </si>
  <si>
    <t>Population 2013</t>
  </si>
  <si>
    <t>Coefficient d'impôt - Effort fiscal - Revenu fiscal en 2012</t>
  </si>
  <si>
    <t>Point d'impôt moyen</t>
  </si>
  <si>
    <t>Classement</t>
  </si>
  <si>
    <t>Pimp relatif</t>
  </si>
  <si>
    <t>Pimp p/hab</t>
  </si>
  <si>
    <t xml:space="preserve">coef-ficient </t>
  </si>
  <si>
    <t>Valeur Pimp</t>
  </si>
  <si>
    <t>Montant d'impôt perçu</t>
  </si>
  <si>
    <t>Année fiscale 2013                                                                                                                                                   selon Tbord au 10.01.2014</t>
  </si>
  <si>
    <t>Valeur du point d'impôt (Pimp) 2013 et classement des communes selon la valeur d'un point d'impôt par habitant</t>
  </si>
</sst>
</file>

<file path=xl/styles.xml><?xml version="1.0" encoding="utf-8"?>
<styleSheet xmlns="http://schemas.openxmlformats.org/spreadsheetml/2006/main">
  <numFmts count="6">
    <numFmt numFmtId="164" formatCode="&quot;Fr.&quot;#,##0;&quot;Fr.&quot;\ \-#,##0"/>
    <numFmt numFmtId="165" formatCode="0.000"/>
    <numFmt numFmtId="166" formatCode="0.0"/>
    <numFmt numFmtId="167" formatCode="#,##0.0"/>
    <numFmt numFmtId="168" formatCode="#,##0.0000"/>
    <numFmt numFmtId="169" formatCode="0.00000"/>
  </numFmts>
  <fonts count="28">
    <font>
      <sz val="10"/>
      <name val="MS Sans Serif"/>
    </font>
    <font>
      <sz val="10"/>
      <color theme="1"/>
      <name val="Arial"/>
      <family val="2"/>
    </font>
    <font>
      <b/>
      <sz val="10"/>
      <name val="Arial"/>
      <family val="2"/>
    </font>
    <font>
      <sz val="6"/>
      <name val="Small Fonts"/>
      <family val="2"/>
    </font>
    <font>
      <sz val="10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7.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8.5"/>
      <name val="Calibri"/>
      <family val="2"/>
      <scheme val="minor"/>
    </font>
    <font>
      <sz val="8.5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3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/>
      <diagonal/>
    </border>
    <border>
      <left style="medium">
        <color theme="1" tint="0.14996795556505021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thin">
        <color theme="1" tint="0.14993743705557422"/>
      </left>
      <right style="medium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 style="thin">
        <color theme="1" tint="0.14996795556505021"/>
      </top>
      <bottom style="medium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/>
      <diagonal/>
    </border>
    <border>
      <left style="medium">
        <color theme="1" tint="0.14993743705557422"/>
      </left>
      <right/>
      <top style="medium">
        <color theme="1" tint="0.14993743705557422"/>
      </top>
      <bottom style="medium">
        <color theme="1" tint="0.14993743705557422"/>
      </bottom>
      <diagonal/>
    </border>
    <border>
      <left/>
      <right/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medium">
        <color theme="1" tint="0.14993743705557422"/>
      </bottom>
      <diagonal/>
    </border>
    <border>
      <left style="thin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medium">
        <color theme="1" tint="0.14993743705557422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 style="medium">
        <color theme="1" tint="0.14993743705557422"/>
      </left>
      <right/>
      <top/>
      <bottom style="medium">
        <color theme="1" tint="0.14993743705557422"/>
      </bottom>
      <diagonal/>
    </border>
    <border>
      <left/>
      <right/>
      <top/>
      <bottom style="medium">
        <color theme="1" tint="0.14993743705557422"/>
      </bottom>
      <diagonal/>
    </border>
    <border>
      <left style="medium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 style="thin">
        <color theme="1" tint="0.14993743705557422"/>
      </right>
      <top style="medium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/>
      <right style="thin">
        <color theme="1" tint="0.14993743705557422"/>
      </right>
      <top style="thin">
        <color theme="1" tint="0.14993743705557422"/>
      </top>
      <bottom style="medium">
        <color theme="1" tint="0.14993743705557422"/>
      </bottom>
      <diagonal/>
    </border>
    <border>
      <left style="thin">
        <color theme="1" tint="0.14993743705557422"/>
      </left>
      <right style="medium">
        <color theme="1" tint="0.14990691854609822"/>
      </right>
      <top style="medium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0691854609822"/>
      </right>
      <top style="thin">
        <color theme="1" tint="0.14993743705557422"/>
      </top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0691854609822"/>
      </right>
      <top style="thin">
        <color theme="1" tint="0.14993743705557422"/>
      </top>
      <bottom style="medium">
        <color theme="1" tint="0.14993743705557422"/>
      </bottom>
      <diagonal/>
    </border>
    <border>
      <left style="medium">
        <color theme="1" tint="0.14993743705557422"/>
      </left>
      <right style="thin">
        <color theme="1" tint="0.14996795556505021"/>
      </right>
      <top style="medium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medium">
        <color theme="1" tint="0.14993743705557422"/>
      </top>
      <bottom style="thin">
        <color theme="1" tint="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theme="1" tint="0.14993743705557422"/>
      </left>
      <right style="thin">
        <color theme="1" tint="0.14996795556505021"/>
      </right>
      <top style="thin">
        <color theme="1" tint="0.14996795556505021"/>
      </top>
      <bottom style="medium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medium">
        <color theme="1" tint="0.14993743705557422"/>
      </bottom>
      <diagonal/>
    </border>
    <border>
      <left style="thin">
        <color theme="1" tint="0.14996795556505021"/>
      </left>
      <right style="medium">
        <color theme="1" tint="0.14993743705557422"/>
      </right>
      <top style="thin">
        <color theme="1" tint="0.14996795556505021"/>
      </top>
      <bottom style="medium">
        <color theme="1" tint="0.14993743705557422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/>
      <bottom style="medium">
        <color theme="1" tint="0.14996795556505021"/>
      </bottom>
      <diagonal/>
    </border>
    <border>
      <left style="thin">
        <color theme="1" tint="0.14996795556505021"/>
      </left>
      <right style="medium">
        <color theme="1" tint="0.14996795556505021"/>
      </right>
      <top/>
      <bottom style="medium">
        <color theme="1" tint="0.14996795556505021"/>
      </bottom>
      <diagonal/>
    </border>
    <border>
      <left/>
      <right style="thin">
        <color theme="1" tint="0.14996795556505021"/>
      </right>
      <top style="medium">
        <color theme="1" tint="0.14996795556505021"/>
      </top>
      <bottom/>
      <diagonal/>
    </border>
    <border>
      <left/>
      <right style="thin">
        <color theme="1" tint="0.14996795556505021"/>
      </right>
      <top/>
      <bottom style="medium">
        <color theme="1" tint="0.14996795556505021"/>
      </bottom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6795556505021"/>
      </top>
      <bottom style="thin">
        <color theme="1" tint="0.149906918546098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6795556505021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6795556505021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90691854609822"/>
      </top>
      <bottom style="thin">
        <color theme="1" tint="0.14990691854609822"/>
      </bottom>
      <diagonal/>
    </border>
    <border>
      <left style="medium">
        <color theme="1" tint="0.14993743705557422"/>
      </left>
      <right style="thin">
        <color theme="1" tint="0.14993743705557422"/>
      </right>
      <top style="thin">
        <color theme="1" tint="0.14993743705557422"/>
      </top>
      <bottom/>
      <diagonal/>
    </border>
    <border>
      <left style="medium">
        <color theme="1" tint="0.14993743705557422"/>
      </left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0691854609822"/>
      </left>
      <right style="thin">
        <color theme="1" tint="0.14990691854609822"/>
      </right>
      <top style="thin">
        <color theme="1" tint="0.14990691854609822"/>
      </top>
      <bottom/>
      <diagonal/>
    </border>
    <border>
      <left style="thin">
        <color theme="1" tint="0.14990691854609822"/>
      </left>
      <right style="medium">
        <color theme="1" tint="0.14990691854609822"/>
      </right>
      <top style="thin">
        <color theme="1" tint="0.14990691854609822"/>
      </top>
      <bottom/>
      <diagonal/>
    </border>
    <border>
      <left style="medium">
        <color theme="1" tint="0.14993743705557422"/>
      </left>
      <right style="thin">
        <color theme="1" tint="0.14990691854609822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0691854609822"/>
      </left>
      <right style="thin">
        <color theme="1" tint="0.14990691854609822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0691854609822"/>
      </left>
      <right style="medium">
        <color theme="1" tint="0.14990691854609822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 style="thin">
        <color theme="1" tint="0.14996795556505021"/>
      </left>
      <right style="medium">
        <color theme="1" tint="0.14996795556505021"/>
      </right>
      <top/>
      <bottom/>
      <diagonal/>
    </border>
    <border>
      <left/>
      <right style="thin">
        <color theme="1" tint="0.14996795556505021"/>
      </right>
      <top/>
      <bottom/>
      <diagonal/>
    </border>
    <border>
      <left style="medium">
        <color theme="1" tint="0.14993743705557422"/>
      </left>
      <right style="thin">
        <color theme="1" tint="0.14993743705557422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3743705557422"/>
      </left>
      <right style="medium">
        <color theme="1" tint="0.14993743705557422"/>
      </right>
      <top style="medium">
        <color theme="1" tint="0.14990691854609822"/>
      </top>
      <bottom style="medium">
        <color theme="1" tint="0.14990691854609822"/>
      </bottom>
      <diagonal/>
    </border>
    <border>
      <left/>
      <right style="thin">
        <color theme="1" tint="0.14996795556505021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6795556505021"/>
      </left>
      <right style="thin">
        <color theme="1" tint="0.14996795556505021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theme="1" tint="0.14996795556505021"/>
      </left>
      <right style="medium">
        <color theme="1" tint="0.14996795556505021"/>
      </right>
      <top style="medium">
        <color theme="1" tint="0.14990691854609822"/>
      </top>
      <bottom style="medium">
        <color theme="1" tint="0.149906918546098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 tint="0.14996795556505021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thin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3743705557422"/>
      </left>
      <right style="medium">
        <color theme="1" tint="0.14993743705557422"/>
      </right>
      <top/>
      <bottom style="thin">
        <color theme="1" tint="0.14993743705557422"/>
      </bottom>
      <diagonal/>
    </border>
    <border>
      <left style="thin">
        <color theme="1" tint="0.14996795556505021"/>
      </left>
      <right/>
      <top style="medium">
        <color theme="1" tint="0.14993743705557422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medium">
        <color theme="1" tint="0.14993743705557422"/>
      </bottom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>
      <alignment vertical="center"/>
      <protection locked="0"/>
    </xf>
    <xf numFmtId="0" fontId="6" fillId="0" borderId="0" applyNumberFormat="0" applyFill="0" applyBorder="0" applyAlignment="0" applyProtection="0"/>
    <xf numFmtId="0" fontId="1" fillId="0" borderId="0"/>
  </cellStyleXfs>
  <cellXfs count="376">
    <xf numFmtId="0" fontId="0" fillId="0" borderId="0" xfId="0"/>
    <xf numFmtId="0" fontId="4" fillId="0" borderId="0" xfId="0" applyFont="1" applyProtection="1"/>
    <xf numFmtId="0" fontId="2" fillId="0" borderId="0" xfId="0" applyFont="1" applyAlignment="1" applyProtection="1">
      <alignment vertical="center"/>
    </xf>
    <xf numFmtId="0" fontId="10" fillId="0" borderId="0" xfId="0" applyFont="1" applyProtection="1"/>
    <xf numFmtId="0" fontId="8" fillId="2" borderId="0" xfId="0" applyFont="1" applyFill="1" applyProtection="1"/>
    <xf numFmtId="0" fontId="8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4" fillId="0" borderId="0" xfId="0" applyFont="1" applyAlignment="1" applyProtection="1">
      <alignment horizontal="right"/>
    </xf>
    <xf numFmtId="0" fontId="15" fillId="0" borderId="0" xfId="0" applyFont="1" applyAlignment="1" applyProtection="1">
      <alignment vertical="center"/>
    </xf>
    <xf numFmtId="4" fontId="14" fillId="2" borderId="0" xfId="1" applyNumberFormat="1" applyFont="1" applyFill="1" applyBorder="1" applyAlignment="1" applyProtection="1">
      <alignment horizontal="center" vertical="center"/>
    </xf>
    <xf numFmtId="4" fontId="13" fillId="2" borderId="0" xfId="1" applyNumberFormat="1" applyFont="1" applyFill="1" applyBorder="1" applyAlignment="1" applyProtection="1">
      <alignment horizontal="center" vertical="center"/>
    </xf>
    <xf numFmtId="4" fontId="10" fillId="2" borderId="0" xfId="1" applyNumberFormat="1" applyFont="1" applyFill="1" applyBorder="1" applyAlignment="1" applyProtection="1">
      <alignment horizontal="center"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8" fillId="0" borderId="0" xfId="0" applyFont="1" applyProtection="1"/>
    <xf numFmtId="0" fontId="8" fillId="0" borderId="0" xfId="0" applyFont="1" applyBorder="1" applyProtection="1"/>
    <xf numFmtId="0" fontId="16" fillId="0" borderId="0" xfId="1" applyFont="1" applyBorder="1" applyAlignment="1" applyProtection="1"/>
    <xf numFmtId="0" fontId="16" fillId="0" borderId="1" xfId="1" applyFont="1" applyBorder="1" applyAlignment="1" applyProtection="1"/>
    <xf numFmtId="0" fontId="16" fillId="0" borderId="1" xfId="1" applyFont="1" applyAlignment="1" applyProtection="1"/>
    <xf numFmtId="0" fontId="8" fillId="0" borderId="0" xfId="0" applyFont="1" applyAlignment="1" applyProtection="1">
      <alignment horizontal="left"/>
    </xf>
    <xf numFmtId="0" fontId="4" fillId="2" borderId="0" xfId="0" applyFont="1" applyFill="1" applyProtection="1"/>
    <xf numFmtId="0" fontId="2" fillId="2" borderId="0" xfId="0" applyFont="1" applyFill="1" applyAlignment="1" applyProtection="1">
      <alignment vertical="center"/>
    </xf>
    <xf numFmtId="0" fontId="15" fillId="2" borderId="0" xfId="1" applyFont="1" applyFill="1" applyBorder="1" applyAlignment="1" applyProtection="1">
      <alignment vertical="center"/>
    </xf>
    <xf numFmtId="0" fontId="15" fillId="2" borderId="0" xfId="0" applyFont="1" applyFill="1" applyProtection="1"/>
    <xf numFmtId="3" fontId="15" fillId="2" borderId="0" xfId="0" applyNumberFormat="1" applyFont="1" applyFill="1" applyProtection="1"/>
    <xf numFmtId="0" fontId="15" fillId="2" borderId="0" xfId="0" applyFont="1" applyFill="1" applyAlignment="1" applyProtection="1">
      <alignment vertical="center"/>
    </xf>
    <xf numFmtId="3" fontId="15" fillId="2" borderId="0" xfId="1" applyNumberFormat="1" applyFont="1" applyFill="1" applyBorder="1" applyAlignment="1" applyProtection="1">
      <alignment vertical="center"/>
    </xf>
    <xf numFmtId="4" fontId="10" fillId="2" borderId="0" xfId="0" applyNumberFormat="1" applyFont="1" applyFill="1" applyProtection="1"/>
    <xf numFmtId="168" fontId="15" fillId="2" borderId="0" xfId="0" applyNumberFormat="1" applyFont="1" applyFill="1" applyAlignment="1" applyProtection="1">
      <alignment vertical="center"/>
    </xf>
    <xf numFmtId="3" fontId="10" fillId="2" borderId="0" xfId="0" applyNumberFormat="1" applyFont="1" applyFill="1" applyProtection="1"/>
    <xf numFmtId="0" fontId="7" fillId="2" borderId="0" xfId="2" applyFont="1" applyFill="1" applyBorder="1" applyAlignment="1" applyProtection="1">
      <alignment vertical="center"/>
    </xf>
    <xf numFmtId="0" fontId="8" fillId="2" borderId="0" xfId="0" applyFont="1" applyFill="1" applyBorder="1" applyProtection="1"/>
    <xf numFmtId="0" fontId="16" fillId="2" borderId="0" xfId="1" applyFont="1" applyFill="1" applyBorder="1" applyAlignment="1" applyProtection="1"/>
    <xf numFmtId="3" fontId="15" fillId="2" borderId="0" xfId="0" applyNumberFormat="1" applyFont="1" applyFill="1" applyBorder="1" applyAlignment="1" applyProtection="1">
      <alignment vertical="center"/>
    </xf>
    <xf numFmtId="169" fontId="10" fillId="2" borderId="0" xfId="0" applyNumberFormat="1" applyFont="1" applyFill="1" applyProtection="1"/>
    <xf numFmtId="2" fontId="10" fillId="2" borderId="0" xfId="0" applyNumberFormat="1" applyFont="1" applyFill="1" applyProtection="1"/>
    <xf numFmtId="0" fontId="7" fillId="0" borderId="0" xfId="0" applyFont="1"/>
    <xf numFmtId="0" fontId="19" fillId="0" borderId="0" xfId="0" applyFont="1"/>
    <xf numFmtId="3" fontId="18" fillId="2" borderId="14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166" fontId="19" fillId="2" borderId="16" xfId="0" applyNumberFormat="1" applyFont="1" applyFill="1" applyBorder="1" applyAlignment="1">
      <alignment vertical="center"/>
    </xf>
    <xf numFmtId="3" fontId="19" fillId="2" borderId="14" xfId="0" applyNumberFormat="1" applyFont="1" applyFill="1" applyBorder="1" applyAlignment="1">
      <alignment vertical="center"/>
    </xf>
    <xf numFmtId="3" fontId="19" fillId="2" borderId="0" xfId="0" applyNumberFormat="1" applyFont="1" applyFill="1" applyBorder="1" applyAlignment="1">
      <alignment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166" fontId="19" fillId="2" borderId="14" xfId="0" applyNumberFormat="1" applyFont="1" applyFill="1" applyBorder="1" applyAlignment="1">
      <alignment horizontal="center" vertical="center"/>
    </xf>
    <xf numFmtId="166" fontId="19" fillId="2" borderId="0" xfId="0" applyNumberFormat="1" applyFont="1" applyFill="1" applyBorder="1" applyAlignment="1">
      <alignment vertical="center"/>
    </xf>
    <xf numFmtId="166" fontId="19" fillId="2" borderId="14" xfId="0" applyNumberFormat="1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3" fontId="19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3" fontId="19" fillId="2" borderId="13" xfId="0" applyNumberFormat="1" applyFont="1" applyFill="1" applyBorder="1" applyAlignment="1">
      <alignment vertical="center"/>
    </xf>
    <xf numFmtId="3" fontId="19" fillId="2" borderId="4" xfId="0" applyNumberFormat="1" applyFont="1" applyFill="1" applyBorder="1" applyAlignment="1">
      <alignment vertical="center"/>
    </xf>
    <xf numFmtId="3" fontId="18" fillId="2" borderId="14" xfId="0" applyNumberFormat="1" applyFont="1" applyFill="1" applyBorder="1" applyAlignment="1">
      <alignment horizontal="center" vertical="center"/>
    </xf>
    <xf numFmtId="3" fontId="19" fillId="2" borderId="14" xfId="0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3" fontId="9" fillId="3" borderId="17" xfId="1" applyNumberFormat="1" applyFont="1" applyFill="1" applyBorder="1" applyAlignment="1" applyProtection="1">
      <alignment vertical="center"/>
      <protection locked="0"/>
    </xf>
    <xf numFmtId="3" fontId="9" fillId="3" borderId="18" xfId="1" applyNumberFormat="1" applyFont="1" applyFill="1" applyBorder="1" applyAlignment="1" applyProtection="1">
      <alignment vertical="center"/>
      <protection locked="0"/>
    </xf>
    <xf numFmtId="164" fontId="5" fillId="3" borderId="21" xfId="0" applyNumberFormat="1" applyFont="1" applyFill="1" applyBorder="1" applyAlignment="1" applyProtection="1">
      <alignment vertical="center"/>
    </xf>
    <xf numFmtId="0" fontId="5" fillId="3" borderId="27" xfId="0" applyFont="1" applyFill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3" fontId="22" fillId="2" borderId="29" xfId="0" applyNumberFormat="1" applyFont="1" applyFill="1" applyBorder="1" applyAlignment="1" applyProtection="1">
      <alignment vertical="center"/>
      <protection locked="0"/>
    </xf>
    <xf numFmtId="3" fontId="22" fillId="2" borderId="24" xfId="0" applyNumberFormat="1" applyFont="1" applyFill="1" applyBorder="1" applyAlignment="1" applyProtection="1">
      <alignment vertical="center"/>
      <protection locked="0"/>
    </xf>
    <xf numFmtId="3" fontId="22" fillId="2" borderId="24" xfId="1" applyNumberFormat="1" applyFont="1" applyFill="1" applyBorder="1" applyAlignment="1" applyProtection="1">
      <alignment vertical="center"/>
      <protection locked="0"/>
    </xf>
    <xf numFmtId="3" fontId="22" fillId="2" borderId="24" xfId="0" applyNumberFormat="1" applyFont="1" applyFill="1" applyBorder="1" applyAlignment="1" applyProtection="1">
      <alignment vertical="center"/>
    </xf>
    <xf numFmtId="3" fontId="22" fillId="2" borderId="25" xfId="0" applyNumberFormat="1" applyFont="1" applyFill="1" applyBorder="1" applyAlignment="1" applyProtection="1">
      <alignment vertical="center"/>
      <protection locked="0"/>
    </xf>
    <xf numFmtId="3" fontId="22" fillId="2" borderId="29" xfId="0" applyNumberFormat="1" applyFont="1" applyFill="1" applyBorder="1" applyAlignment="1" applyProtection="1">
      <alignment vertical="center"/>
    </xf>
    <xf numFmtId="3" fontId="22" fillId="2" borderId="25" xfId="0" applyNumberFormat="1" applyFont="1" applyFill="1" applyBorder="1" applyAlignment="1" applyProtection="1">
      <alignment vertical="center"/>
    </xf>
    <xf numFmtId="3" fontId="9" fillId="3" borderId="30" xfId="1" applyNumberFormat="1" applyFont="1" applyFill="1" applyBorder="1" applyAlignment="1" applyProtection="1">
      <alignment vertical="center"/>
      <protection locked="0"/>
    </xf>
    <xf numFmtId="3" fontId="9" fillId="3" borderId="31" xfId="1" applyNumberFormat="1" applyFont="1" applyFill="1" applyBorder="1" applyAlignment="1" applyProtection="1">
      <alignment vertical="center"/>
      <protection locked="0"/>
    </xf>
    <xf numFmtId="3" fontId="22" fillId="2" borderId="32" xfId="0" applyNumberFormat="1" applyFont="1" applyFill="1" applyBorder="1" applyAlignment="1" applyProtection="1">
      <alignment vertical="center"/>
    </xf>
    <xf numFmtId="3" fontId="22" fillId="2" borderId="33" xfId="0" applyNumberFormat="1" applyFont="1" applyFill="1" applyBorder="1" applyAlignment="1" applyProtection="1">
      <alignment vertical="center"/>
    </xf>
    <xf numFmtId="3" fontId="22" fillId="2" borderId="33" xfId="0" applyNumberFormat="1" applyFont="1" applyFill="1" applyBorder="1" applyAlignment="1" applyProtection="1">
      <alignment vertical="center"/>
      <protection locked="0"/>
    </xf>
    <xf numFmtId="3" fontId="22" fillId="2" borderId="34" xfId="0" applyNumberFormat="1" applyFont="1" applyFill="1" applyBorder="1" applyAlignment="1" applyProtection="1">
      <alignment vertical="center"/>
    </xf>
    <xf numFmtId="3" fontId="22" fillId="2" borderId="37" xfId="0" applyNumberFormat="1" applyFont="1" applyFill="1" applyBorder="1" applyAlignment="1" applyProtection="1">
      <alignment vertical="center"/>
      <protection locked="0"/>
    </xf>
    <xf numFmtId="3" fontId="22" fillId="2" borderId="38" xfId="0" applyNumberFormat="1" applyFont="1" applyFill="1" applyBorder="1" applyAlignment="1" applyProtection="1">
      <alignment vertical="center"/>
      <protection locked="0"/>
    </xf>
    <xf numFmtId="3" fontId="22" fillId="2" borderId="38" xfId="1" applyNumberFormat="1" applyFont="1" applyFill="1" applyBorder="1" applyAlignment="1" applyProtection="1">
      <alignment vertical="center"/>
      <protection locked="0"/>
    </xf>
    <xf numFmtId="3" fontId="22" fillId="2" borderId="38" xfId="0" applyNumberFormat="1" applyFont="1" applyFill="1" applyBorder="1" applyAlignment="1" applyProtection="1">
      <alignment vertical="center"/>
    </xf>
    <xf numFmtId="3" fontId="22" fillId="2" borderId="39" xfId="0" applyNumberFormat="1" applyFont="1" applyFill="1" applyBorder="1" applyAlignment="1" applyProtection="1">
      <alignment vertical="center"/>
      <protection locked="0"/>
    </xf>
    <xf numFmtId="3" fontId="22" fillId="2" borderId="37" xfId="0" applyNumberFormat="1" applyFont="1" applyFill="1" applyBorder="1" applyAlignment="1" applyProtection="1">
      <alignment vertical="center"/>
    </xf>
    <xf numFmtId="3" fontId="22" fillId="2" borderId="39" xfId="0" applyNumberFormat="1" applyFont="1" applyFill="1" applyBorder="1" applyAlignment="1" applyProtection="1">
      <alignment vertical="center"/>
    </xf>
    <xf numFmtId="3" fontId="9" fillId="2" borderId="17" xfId="0" applyNumberFormat="1" applyFont="1" applyFill="1" applyBorder="1" applyAlignment="1" applyProtection="1">
      <alignment vertical="center"/>
      <protection locked="0"/>
    </xf>
    <xf numFmtId="3" fontId="9" fillId="2" borderId="40" xfId="0" applyNumberFormat="1" applyFont="1" applyFill="1" applyBorder="1" applyAlignment="1" applyProtection="1">
      <alignment vertical="center"/>
      <protection locked="0"/>
    </xf>
    <xf numFmtId="3" fontId="9" fillId="2" borderId="40" xfId="1" applyNumberFormat="1" applyFont="1" applyFill="1" applyBorder="1" applyAlignment="1" applyProtection="1">
      <alignment vertical="center"/>
      <protection locked="0"/>
    </xf>
    <xf numFmtId="4" fontId="9" fillId="2" borderId="18" xfId="0" applyNumberFormat="1" applyFont="1" applyFill="1" applyBorder="1" applyAlignment="1" applyProtection="1">
      <alignment vertical="center"/>
      <protection locked="0"/>
    </xf>
    <xf numFmtId="3" fontId="9" fillId="2" borderId="40" xfId="0" applyNumberFormat="1" applyFont="1" applyFill="1" applyBorder="1" applyAlignment="1" applyProtection="1">
      <alignment vertical="center"/>
    </xf>
    <xf numFmtId="4" fontId="9" fillId="2" borderId="18" xfId="0" applyNumberFormat="1" applyFont="1" applyFill="1" applyBorder="1" applyAlignment="1" applyProtection="1">
      <alignment vertical="center"/>
    </xf>
    <xf numFmtId="3" fontId="9" fillId="2" borderId="42" xfId="0" applyNumberFormat="1" applyFont="1" applyFill="1" applyBorder="1" applyAlignment="1" applyProtection="1">
      <alignment vertical="center"/>
      <protection locked="0"/>
    </xf>
    <xf numFmtId="3" fontId="9" fillId="2" borderId="44" xfId="0" applyNumberFormat="1" applyFont="1" applyFill="1" applyBorder="1" applyAlignment="1" applyProtection="1">
      <alignment vertical="center"/>
    </xf>
    <xf numFmtId="3" fontId="9" fillId="2" borderId="44" xfId="0" applyNumberFormat="1" applyFont="1" applyFill="1" applyBorder="1" applyAlignment="1" applyProtection="1">
      <alignment vertical="center"/>
      <protection locked="0"/>
    </xf>
    <xf numFmtId="4" fontId="9" fillId="2" borderId="31" xfId="0" applyNumberFormat="1" applyFont="1" applyFill="1" applyBorder="1" applyAlignment="1" applyProtection="1">
      <alignment vertical="center"/>
    </xf>
    <xf numFmtId="3" fontId="9" fillId="2" borderId="35" xfId="0" applyNumberFormat="1" applyFont="1" applyFill="1" applyBorder="1" applyAlignment="1" applyProtection="1">
      <alignment vertical="center"/>
      <protection locked="0"/>
    </xf>
    <xf numFmtId="3" fontId="9" fillId="2" borderId="47" xfId="0" applyNumberFormat="1" applyFont="1" applyFill="1" applyBorder="1" applyAlignment="1" applyProtection="1">
      <alignment vertical="center"/>
      <protection locked="0"/>
    </xf>
    <xf numFmtId="3" fontId="9" fillId="2" borderId="47" xfId="1" applyNumberFormat="1" applyFont="1" applyFill="1" applyBorder="1" applyAlignment="1" applyProtection="1">
      <alignment vertical="center"/>
      <protection locked="0"/>
    </xf>
    <xf numFmtId="4" fontId="9" fillId="2" borderId="48" xfId="0" applyNumberFormat="1" applyFont="1" applyFill="1" applyBorder="1" applyAlignment="1" applyProtection="1">
      <alignment vertical="center"/>
      <protection locked="0"/>
    </xf>
    <xf numFmtId="3" fontId="9" fillId="2" borderId="35" xfId="0" applyNumberFormat="1" applyFont="1" applyFill="1" applyBorder="1" applyAlignment="1" applyProtection="1">
      <alignment vertical="center"/>
    </xf>
    <xf numFmtId="3" fontId="9" fillId="2" borderId="47" xfId="0" applyNumberFormat="1" applyFont="1" applyFill="1" applyBorder="1" applyAlignment="1" applyProtection="1">
      <alignment vertical="center"/>
    </xf>
    <xf numFmtId="4" fontId="9" fillId="2" borderId="48" xfId="0" applyNumberFormat="1" applyFont="1" applyFill="1" applyBorder="1" applyAlignment="1" applyProtection="1">
      <alignment vertical="center"/>
    </xf>
    <xf numFmtId="3" fontId="9" fillId="2" borderId="49" xfId="0" applyNumberFormat="1" applyFont="1" applyFill="1" applyBorder="1" applyAlignment="1" applyProtection="1">
      <alignment vertical="center"/>
      <protection locked="0"/>
    </xf>
    <xf numFmtId="3" fontId="9" fillId="2" borderId="49" xfId="0" applyNumberFormat="1" applyFont="1" applyFill="1" applyBorder="1" applyAlignment="1" applyProtection="1">
      <alignment vertical="center"/>
    </xf>
    <xf numFmtId="3" fontId="9" fillId="2" borderId="50" xfId="0" applyNumberFormat="1" applyFont="1" applyFill="1" applyBorder="1" applyAlignment="1" applyProtection="1">
      <alignment vertical="center"/>
    </xf>
    <xf numFmtId="3" fontId="9" fillId="3" borderId="41" xfId="1" applyNumberFormat="1" applyFont="1" applyFill="1" applyBorder="1" applyAlignment="1" applyProtection="1">
      <alignment vertical="center"/>
      <protection locked="0"/>
    </xf>
    <xf numFmtId="3" fontId="9" fillId="3" borderId="43" xfId="1" applyNumberFormat="1" applyFont="1" applyFill="1" applyBorder="1" applyAlignment="1" applyProtection="1">
      <alignment vertical="center"/>
      <protection locked="0"/>
    </xf>
    <xf numFmtId="3" fontId="9" fillId="3" borderId="53" xfId="1" applyNumberFormat="1" applyFont="1" applyFill="1" applyBorder="1" applyAlignment="1" applyProtection="1">
      <alignment vertical="center"/>
      <protection locked="0"/>
    </xf>
    <xf numFmtId="3" fontId="9" fillId="3" borderId="54" xfId="1" applyNumberFormat="1" applyFont="1" applyFill="1" applyBorder="1" applyAlignment="1" applyProtection="1">
      <alignment vertical="center"/>
      <protection locked="0"/>
    </xf>
    <xf numFmtId="3" fontId="9" fillId="2" borderId="55" xfId="0" applyNumberFormat="1" applyFont="1" applyFill="1" applyBorder="1" applyAlignment="1" applyProtection="1">
      <alignment vertical="center"/>
    </xf>
    <xf numFmtId="3" fontId="9" fillId="2" borderId="56" xfId="0" applyNumberFormat="1" applyFont="1" applyFill="1" applyBorder="1" applyAlignment="1" applyProtection="1">
      <alignment vertical="center"/>
    </xf>
    <xf numFmtId="3" fontId="9" fillId="2" borderId="56" xfId="0" applyNumberFormat="1" applyFont="1" applyFill="1" applyBorder="1" applyAlignment="1" applyProtection="1">
      <alignment vertical="center"/>
      <protection locked="0"/>
    </xf>
    <xf numFmtId="4" fontId="9" fillId="2" borderId="54" xfId="0" applyNumberFormat="1" applyFont="1" applyFill="1" applyBorder="1" applyAlignment="1" applyProtection="1">
      <alignment vertical="center"/>
    </xf>
    <xf numFmtId="0" fontId="9" fillId="3" borderId="21" xfId="1" applyFont="1" applyFill="1" applyBorder="1" applyAlignment="1" applyProtection="1">
      <alignment vertical="center"/>
    </xf>
    <xf numFmtId="0" fontId="9" fillId="3" borderId="24" xfId="1" applyFont="1" applyFill="1" applyBorder="1" applyAlignment="1" applyProtection="1">
      <alignment vertical="center"/>
    </xf>
    <xf numFmtId="0" fontId="9" fillId="3" borderId="27" xfId="1" applyFont="1" applyFill="1" applyBorder="1" applyAlignment="1" applyProtection="1">
      <alignment horizontal="center" vertical="center"/>
    </xf>
    <xf numFmtId="3" fontId="9" fillId="2" borderId="18" xfId="0" applyNumberFormat="1" applyFont="1" applyFill="1" applyBorder="1" applyAlignment="1" applyProtection="1">
      <alignment vertical="center"/>
      <protection locked="0"/>
    </xf>
    <xf numFmtId="4" fontId="9" fillId="2" borderId="17" xfId="0" applyNumberFormat="1" applyFont="1" applyFill="1" applyBorder="1" applyAlignment="1" applyProtection="1">
      <alignment vertical="center"/>
      <protection locked="0"/>
    </xf>
    <xf numFmtId="4" fontId="9" fillId="2" borderId="40" xfId="0" applyNumberFormat="1" applyFont="1" applyFill="1" applyBorder="1" applyAlignment="1" applyProtection="1">
      <alignment vertical="center"/>
      <protection locked="0"/>
    </xf>
    <xf numFmtId="3" fontId="9" fillId="2" borderId="43" xfId="0" applyNumberFormat="1" applyFont="1" applyFill="1" applyBorder="1" applyAlignment="1" applyProtection="1">
      <alignment vertical="center"/>
      <protection locked="0"/>
    </xf>
    <xf numFmtId="3" fontId="9" fillId="2" borderId="53" xfId="0" applyNumberFormat="1" applyFont="1" applyFill="1" applyBorder="1" applyAlignment="1" applyProtection="1">
      <alignment vertical="center"/>
      <protection locked="0"/>
    </xf>
    <xf numFmtId="4" fontId="9" fillId="2" borderId="41" xfId="0" applyNumberFormat="1" applyFont="1" applyFill="1" applyBorder="1" applyAlignment="1" applyProtection="1">
      <alignment vertical="center"/>
      <protection locked="0"/>
    </xf>
    <xf numFmtId="3" fontId="9" fillId="2" borderId="77" xfId="0" applyNumberFormat="1" applyFont="1" applyFill="1" applyBorder="1" applyAlignment="1" applyProtection="1">
      <alignment vertical="center"/>
      <protection locked="0"/>
    </xf>
    <xf numFmtId="3" fontId="9" fillId="2" borderId="78" xfId="0" applyNumberFormat="1" applyFont="1" applyFill="1" applyBorder="1" applyAlignment="1" applyProtection="1">
      <alignment vertical="center"/>
      <protection locked="0"/>
    </xf>
    <xf numFmtId="3" fontId="9" fillId="2" borderId="79" xfId="0" applyNumberFormat="1" applyFont="1" applyFill="1" applyBorder="1" applyAlignment="1" applyProtection="1">
      <alignment vertical="center"/>
      <protection locked="0"/>
    </xf>
    <xf numFmtId="3" fontId="9" fillId="2" borderId="80" xfId="0" applyNumberFormat="1" applyFont="1" applyFill="1" applyBorder="1" applyAlignment="1" applyProtection="1">
      <alignment vertical="center"/>
      <protection locked="0"/>
    </xf>
    <xf numFmtId="3" fontId="9" fillId="2" borderId="81" xfId="0" applyNumberFormat="1" applyFont="1" applyFill="1" applyBorder="1" applyAlignment="1" applyProtection="1">
      <alignment vertical="center"/>
      <protection locked="0"/>
    </xf>
    <xf numFmtId="3" fontId="9" fillId="2" borderId="82" xfId="0" applyNumberFormat="1" applyFont="1" applyFill="1" applyBorder="1" applyAlignment="1" applyProtection="1">
      <alignment vertical="center"/>
      <protection locked="0"/>
    </xf>
    <xf numFmtId="4" fontId="9" fillId="2" borderId="80" xfId="0" applyNumberFormat="1" applyFont="1" applyFill="1" applyBorder="1" applyAlignment="1" applyProtection="1">
      <alignment vertical="center"/>
      <protection locked="0"/>
    </xf>
    <xf numFmtId="3" fontId="9" fillId="2" borderId="84" xfId="0" applyNumberFormat="1" applyFont="1" applyFill="1" applyBorder="1" applyAlignment="1" applyProtection="1">
      <alignment vertical="center"/>
      <protection locked="0"/>
    </xf>
    <xf numFmtId="3" fontId="9" fillId="2" borderId="85" xfId="0" applyNumberFormat="1" applyFont="1" applyFill="1" applyBorder="1" applyAlignment="1" applyProtection="1">
      <alignment vertical="center"/>
      <protection locked="0"/>
    </xf>
    <xf numFmtId="3" fontId="9" fillId="2" borderId="86" xfId="0" applyNumberFormat="1" applyFont="1" applyFill="1" applyBorder="1" applyAlignment="1" applyProtection="1">
      <alignment vertical="center"/>
      <protection locked="0"/>
    </xf>
    <xf numFmtId="4" fontId="9" fillId="2" borderId="88" xfId="0" applyNumberFormat="1" applyFont="1" applyFill="1" applyBorder="1" applyAlignment="1" applyProtection="1">
      <alignment vertical="center"/>
      <protection locked="0"/>
    </xf>
    <xf numFmtId="3" fontId="9" fillId="2" borderId="88" xfId="0" applyNumberFormat="1" applyFont="1" applyFill="1" applyBorder="1" applyAlignment="1" applyProtection="1">
      <alignment vertical="center"/>
      <protection locked="0"/>
    </xf>
    <xf numFmtId="3" fontId="9" fillId="2" borderId="89" xfId="0" applyNumberFormat="1" applyFont="1" applyFill="1" applyBorder="1" applyAlignment="1" applyProtection="1">
      <alignment vertical="center"/>
      <protection locked="0"/>
    </xf>
    <xf numFmtId="167" fontId="9" fillId="2" borderId="40" xfId="0" applyNumberFormat="1" applyFont="1" applyFill="1" applyBorder="1" applyAlignment="1" applyProtection="1">
      <alignment vertical="center"/>
      <protection locked="0"/>
    </xf>
    <xf numFmtId="167" fontId="9" fillId="2" borderId="56" xfId="0" applyNumberFormat="1" applyFont="1" applyFill="1" applyBorder="1" applyAlignment="1" applyProtection="1">
      <alignment vertical="center"/>
      <protection locked="0"/>
    </xf>
    <xf numFmtId="3" fontId="9" fillId="2" borderId="54" xfId="0" applyNumberFormat="1" applyFont="1" applyFill="1" applyBorder="1" applyAlignment="1" applyProtection="1">
      <alignment vertical="center"/>
      <protection locked="0"/>
    </xf>
    <xf numFmtId="3" fontId="9" fillId="2" borderId="55" xfId="0" applyNumberFormat="1" applyFont="1" applyFill="1" applyBorder="1" applyAlignment="1" applyProtection="1">
      <alignment vertical="center"/>
      <protection locked="0"/>
    </xf>
    <xf numFmtId="3" fontId="9" fillId="2" borderId="49" xfId="1" applyNumberFormat="1" applyFont="1" applyFill="1" applyBorder="1" applyAlignment="1" applyProtection="1">
      <alignment vertical="center"/>
      <protection locked="0"/>
    </xf>
    <xf numFmtId="3" fontId="9" fillId="3" borderId="23" xfId="1" applyNumberFormat="1" applyFont="1" applyFill="1" applyBorder="1" applyAlignment="1" applyProtection="1">
      <alignment vertical="center"/>
      <protection locked="0"/>
    </xf>
    <xf numFmtId="3" fontId="9" fillId="3" borderId="25" xfId="1" applyNumberFormat="1" applyFont="1" applyFill="1" applyBorder="1" applyAlignment="1" applyProtection="1">
      <alignment vertical="center"/>
      <protection locked="0"/>
    </xf>
    <xf numFmtId="3" fontId="9" fillId="3" borderId="83" xfId="1" applyNumberFormat="1" applyFont="1" applyFill="1" applyBorder="1" applyAlignment="1" applyProtection="1">
      <alignment vertical="center"/>
      <protection locked="0"/>
    </xf>
    <xf numFmtId="3" fontId="9" fillId="3" borderId="34" xfId="1" applyNumberFormat="1" applyFont="1" applyFill="1" applyBorder="1" applyAlignment="1" applyProtection="1">
      <alignment vertical="center"/>
      <protection locked="0"/>
    </xf>
    <xf numFmtId="167" fontId="9" fillId="2" borderId="44" xfId="0" applyNumberFormat="1" applyFont="1" applyFill="1" applyBorder="1" applyAlignment="1" applyProtection="1">
      <alignment vertical="center"/>
      <protection locked="0"/>
    </xf>
    <xf numFmtId="3" fontId="9" fillId="2" borderId="31" xfId="0" applyNumberFormat="1" applyFont="1" applyFill="1" applyBorder="1" applyAlignment="1" applyProtection="1">
      <alignment vertical="center"/>
      <protection locked="0"/>
    </xf>
    <xf numFmtId="3" fontId="9" fillId="2" borderId="95" xfId="0" applyNumberFormat="1" applyFont="1" applyFill="1" applyBorder="1" applyAlignment="1" applyProtection="1">
      <alignment vertical="center"/>
      <protection locked="0"/>
    </xf>
    <xf numFmtId="3" fontId="9" fillId="2" borderId="96" xfId="1" applyNumberFormat="1" applyFont="1" applyFill="1" applyBorder="1" applyAlignment="1" applyProtection="1">
      <alignment vertical="center"/>
      <protection locked="0"/>
    </xf>
    <xf numFmtId="3" fontId="9" fillId="2" borderId="96" xfId="0" applyNumberFormat="1" applyFont="1" applyFill="1" applyBorder="1" applyAlignment="1" applyProtection="1">
      <alignment vertical="center"/>
      <protection locked="0"/>
    </xf>
    <xf numFmtId="4" fontId="9" fillId="2" borderId="96" xfId="0" applyNumberFormat="1" applyFont="1" applyFill="1" applyBorder="1" applyAlignment="1" applyProtection="1">
      <alignment vertical="center"/>
      <protection locked="0"/>
    </xf>
    <xf numFmtId="3" fontId="9" fillId="2" borderId="97" xfId="0" applyNumberFormat="1" applyFont="1" applyFill="1" applyBorder="1" applyAlignment="1" applyProtection="1">
      <alignment vertical="center"/>
      <protection locked="0"/>
    </xf>
    <xf numFmtId="3" fontId="9" fillId="2" borderId="95" xfId="0" applyNumberFormat="1" applyFont="1" applyFill="1" applyBorder="1" applyAlignment="1" applyProtection="1">
      <alignment vertical="center"/>
    </xf>
    <xf numFmtId="3" fontId="9" fillId="2" borderId="96" xfId="0" applyNumberFormat="1" applyFont="1" applyFill="1" applyBorder="1" applyAlignment="1" applyProtection="1">
      <alignment vertical="center"/>
    </xf>
    <xf numFmtId="4" fontId="9" fillId="2" borderId="97" xfId="0" applyNumberFormat="1" applyFont="1" applyFill="1" applyBorder="1" applyAlignment="1" applyProtection="1">
      <alignment vertical="center"/>
      <protection locked="0"/>
    </xf>
    <xf numFmtId="164" fontId="7" fillId="0" borderId="0" xfId="0" applyNumberFormat="1" applyFont="1" applyFill="1" applyProtection="1"/>
    <xf numFmtId="0" fontId="8" fillId="0" borderId="0" xfId="0" applyFont="1" applyFill="1" applyProtection="1"/>
    <xf numFmtId="164" fontId="8" fillId="0" borderId="0" xfId="0" applyNumberFormat="1" applyFont="1" applyFill="1" applyProtection="1"/>
    <xf numFmtId="0" fontId="8" fillId="0" borderId="0" xfId="0" applyFont="1" applyFill="1" applyAlignment="1" applyProtection="1">
      <alignment horizontal="left"/>
    </xf>
    <xf numFmtId="164" fontId="8" fillId="0" borderId="0" xfId="0" applyNumberFormat="1" applyFont="1" applyFill="1" applyAlignment="1" applyProtection="1">
      <alignment horizontal="left"/>
    </xf>
    <xf numFmtId="3" fontId="9" fillId="3" borderId="99" xfId="1" applyNumberFormat="1" applyFont="1" applyFill="1" applyBorder="1" applyAlignment="1" applyProtection="1">
      <alignment vertical="center"/>
      <protection locked="0"/>
    </xf>
    <xf numFmtId="3" fontId="9" fillId="3" borderId="100" xfId="1" applyNumberFormat="1" applyFont="1" applyFill="1" applyBorder="1" applyAlignment="1" applyProtection="1">
      <alignment vertical="center"/>
      <protection locked="0"/>
    </xf>
    <xf numFmtId="3" fontId="13" fillId="0" borderId="101" xfId="0" applyNumberFormat="1" applyFont="1" applyFill="1" applyBorder="1" applyAlignment="1" applyProtection="1">
      <alignment vertical="center"/>
    </xf>
    <xf numFmtId="3" fontId="13" fillId="0" borderId="102" xfId="0" applyNumberFormat="1" applyFont="1" applyFill="1" applyBorder="1" applyAlignment="1" applyProtection="1">
      <alignment vertical="center"/>
    </xf>
    <xf numFmtId="167" fontId="13" fillId="0" borderId="102" xfId="0" applyNumberFormat="1" applyFont="1" applyFill="1" applyBorder="1" applyAlignment="1" applyProtection="1">
      <alignment vertical="center"/>
      <protection locked="0"/>
    </xf>
    <xf numFmtId="4" fontId="13" fillId="0" borderId="102" xfId="0" applyNumberFormat="1" applyFont="1" applyFill="1" applyBorder="1" applyAlignment="1" applyProtection="1">
      <alignment vertical="center"/>
      <protection locked="0"/>
    </xf>
    <xf numFmtId="4" fontId="13" fillId="0" borderId="102" xfId="0" applyNumberFormat="1" applyFont="1" applyFill="1" applyBorder="1" applyAlignment="1" applyProtection="1">
      <alignment vertical="center"/>
    </xf>
    <xf numFmtId="9" fontId="13" fillId="0" borderId="102" xfId="0" applyNumberFormat="1" applyFont="1" applyFill="1" applyBorder="1" applyAlignment="1" applyProtection="1">
      <alignment vertical="center"/>
    </xf>
    <xf numFmtId="2" fontId="13" fillId="0" borderId="100" xfId="0" applyNumberFormat="1" applyFont="1" applyFill="1" applyBorder="1" applyAlignment="1" applyProtection="1">
      <alignment horizontal="right" vertical="center"/>
    </xf>
    <xf numFmtId="3" fontId="9" fillId="3" borderId="103" xfId="1" applyNumberFormat="1" applyFont="1" applyFill="1" applyBorder="1" applyAlignment="1" applyProtection="1">
      <alignment vertical="center"/>
      <protection locked="0"/>
    </xf>
    <xf numFmtId="3" fontId="9" fillId="3" borderId="104" xfId="1" applyNumberFormat="1" applyFont="1" applyFill="1" applyBorder="1" applyAlignment="1" applyProtection="1">
      <alignment vertical="center"/>
      <protection locked="0"/>
    </xf>
    <xf numFmtId="3" fontId="13" fillId="0" borderId="105" xfId="0" applyNumberFormat="1" applyFont="1" applyFill="1" applyBorder="1" applyAlignment="1" applyProtection="1">
      <alignment vertical="center"/>
      <protection locked="0"/>
    </xf>
    <xf numFmtId="3" fontId="13" fillId="0" borderId="106" xfId="0" applyNumberFormat="1" applyFont="1" applyFill="1" applyBorder="1" applyAlignment="1" applyProtection="1">
      <alignment vertical="center"/>
      <protection locked="0"/>
    </xf>
    <xf numFmtId="167" fontId="13" fillId="0" borderId="106" xfId="0" applyNumberFormat="1" applyFont="1" applyFill="1" applyBorder="1" applyAlignment="1" applyProtection="1">
      <alignment horizontal="right" vertical="center"/>
      <protection locked="0"/>
    </xf>
    <xf numFmtId="4" fontId="13" fillId="0" borderId="106" xfId="1" applyNumberFormat="1" applyFont="1" applyFill="1" applyBorder="1" applyAlignment="1" applyProtection="1">
      <alignment vertical="center"/>
      <protection locked="0"/>
    </xf>
    <xf numFmtId="4" fontId="13" fillId="0" borderId="106" xfId="0" applyNumberFormat="1" applyFont="1" applyFill="1" applyBorder="1" applyAlignment="1" applyProtection="1">
      <alignment vertical="center"/>
      <protection locked="0"/>
    </xf>
    <xf numFmtId="9" fontId="13" fillId="0" borderId="106" xfId="0" applyNumberFormat="1" applyFont="1" applyFill="1" applyBorder="1" applyAlignment="1" applyProtection="1">
      <alignment vertical="center"/>
      <protection locked="0"/>
    </xf>
    <xf numFmtId="2" fontId="13" fillId="0" borderId="104" xfId="0" applyNumberFormat="1" applyFont="1" applyFill="1" applyBorder="1" applyAlignment="1" applyProtection="1">
      <alignment vertical="center"/>
      <protection locked="0"/>
    </xf>
    <xf numFmtId="3" fontId="13" fillId="0" borderId="105" xfId="0" applyNumberFormat="1" applyFont="1" applyFill="1" applyBorder="1" applyAlignment="1" applyProtection="1">
      <alignment vertical="center"/>
    </xf>
    <xf numFmtId="3" fontId="13" fillId="0" borderId="106" xfId="0" applyNumberFormat="1" applyFont="1" applyFill="1" applyBorder="1" applyAlignment="1" applyProtection="1">
      <alignment vertical="center"/>
    </xf>
    <xf numFmtId="167" fontId="13" fillId="0" borderId="106" xfId="0" applyNumberFormat="1" applyFont="1" applyFill="1" applyBorder="1" applyAlignment="1" applyProtection="1">
      <alignment vertical="center"/>
      <protection locked="0"/>
    </xf>
    <xf numFmtId="4" fontId="13" fillId="0" borderId="106" xfId="0" applyNumberFormat="1" applyFont="1" applyFill="1" applyBorder="1" applyAlignment="1" applyProtection="1">
      <alignment vertical="center"/>
    </xf>
    <xf numFmtId="9" fontId="13" fillId="0" borderId="106" xfId="0" applyNumberFormat="1" applyFont="1" applyFill="1" applyBorder="1" applyAlignment="1" applyProtection="1">
      <alignment vertical="center"/>
    </xf>
    <xf numFmtId="2" fontId="13" fillId="0" borderId="104" xfId="0" applyNumberFormat="1" applyFont="1" applyFill="1" applyBorder="1" applyAlignment="1" applyProtection="1">
      <alignment horizontal="right" vertical="center"/>
    </xf>
    <xf numFmtId="2" fontId="13" fillId="0" borderId="104" xfId="0" applyNumberFormat="1" applyFont="1" applyFill="1" applyBorder="1" applyAlignment="1" applyProtection="1">
      <alignment horizontal="right" vertical="center"/>
      <protection locked="0"/>
    </xf>
    <xf numFmtId="3" fontId="9" fillId="0" borderId="105" xfId="0" applyNumberFormat="1" applyFont="1" applyFill="1" applyBorder="1" applyAlignment="1" applyProtection="1">
      <alignment vertical="center"/>
    </xf>
    <xf numFmtId="3" fontId="9" fillId="0" borderId="106" xfId="0" applyNumberFormat="1" applyFont="1" applyFill="1" applyBorder="1" applyAlignment="1" applyProtection="1">
      <alignment vertical="center"/>
    </xf>
    <xf numFmtId="167" fontId="9" fillId="0" borderId="106" xfId="0" applyNumberFormat="1" applyFont="1" applyFill="1" applyBorder="1" applyAlignment="1" applyProtection="1">
      <alignment vertical="center"/>
      <protection locked="0"/>
    </xf>
    <xf numFmtId="4" fontId="9" fillId="0" borderId="106" xfId="0" applyNumberFormat="1" applyFont="1" applyFill="1" applyBorder="1" applyAlignment="1" applyProtection="1">
      <alignment vertical="center"/>
      <protection locked="0"/>
    </xf>
    <xf numFmtId="4" fontId="9" fillId="0" borderId="106" xfId="0" applyNumberFormat="1" applyFont="1" applyFill="1" applyBorder="1" applyAlignment="1" applyProtection="1">
      <alignment vertical="center"/>
    </xf>
    <xf numFmtId="9" fontId="9" fillId="0" borderId="106" xfId="0" applyNumberFormat="1" applyFont="1" applyFill="1" applyBorder="1" applyAlignment="1" applyProtection="1">
      <alignment vertical="center"/>
    </xf>
    <xf numFmtId="3" fontId="9" fillId="0" borderId="106" xfId="0" applyNumberFormat="1" applyFont="1" applyFill="1" applyBorder="1" applyAlignment="1" applyProtection="1">
      <alignment vertical="center"/>
      <protection locked="0"/>
    </xf>
    <xf numFmtId="2" fontId="9" fillId="0" borderId="104" xfId="0" applyNumberFormat="1" applyFont="1" applyFill="1" applyBorder="1" applyAlignment="1" applyProtection="1">
      <alignment vertical="center"/>
    </xf>
    <xf numFmtId="3" fontId="13" fillId="6" borderId="106" xfId="0" applyNumberFormat="1" applyFont="1" applyFill="1" applyBorder="1" applyAlignment="1" applyProtection="1">
      <alignment vertical="center"/>
      <protection locked="0"/>
    </xf>
    <xf numFmtId="4" fontId="13" fillId="6" borderId="106" xfId="0" applyNumberFormat="1" applyFont="1" applyFill="1" applyBorder="1" applyAlignment="1" applyProtection="1">
      <alignment vertical="center"/>
      <protection locked="0"/>
    </xf>
    <xf numFmtId="4" fontId="9" fillId="6" borderId="106" xfId="0" applyNumberFormat="1" applyFont="1" applyFill="1" applyBorder="1" applyAlignment="1" applyProtection="1">
      <alignment vertical="center"/>
      <protection locked="0"/>
    </xf>
    <xf numFmtId="3" fontId="9" fillId="6" borderId="106" xfId="0" applyNumberFormat="1" applyFont="1" applyFill="1" applyBorder="1" applyAlignment="1" applyProtection="1">
      <alignment vertical="center"/>
    </xf>
    <xf numFmtId="2" fontId="9" fillId="0" borderId="104" xfId="0" applyNumberFormat="1" applyFont="1" applyFill="1" applyBorder="1" applyAlignment="1" applyProtection="1">
      <alignment horizontal="right" vertical="center"/>
    </xf>
    <xf numFmtId="9" fontId="9" fillId="6" borderId="106" xfId="0" applyNumberFormat="1" applyFont="1" applyFill="1" applyBorder="1" applyAlignment="1" applyProtection="1">
      <alignment vertical="center"/>
    </xf>
    <xf numFmtId="4" fontId="9" fillId="6" borderId="106" xfId="0" applyNumberFormat="1" applyFont="1" applyFill="1" applyBorder="1" applyAlignment="1" applyProtection="1">
      <alignment vertical="center"/>
    </xf>
    <xf numFmtId="4" fontId="13" fillId="6" borderId="106" xfId="1" applyNumberFormat="1" applyFont="1" applyFill="1" applyBorder="1" applyAlignment="1" applyProtection="1">
      <alignment vertical="center"/>
      <protection locked="0"/>
    </xf>
    <xf numFmtId="3" fontId="13" fillId="0" borderId="109" xfId="0" applyNumberFormat="1" applyFont="1" applyFill="1" applyBorder="1" applyAlignment="1" applyProtection="1">
      <alignment vertical="center"/>
      <protection locked="0"/>
    </xf>
    <xf numFmtId="4" fontId="13" fillId="0" borderId="98" xfId="0" applyNumberFormat="1" applyFont="1" applyFill="1" applyBorder="1" applyAlignment="1" applyProtection="1">
      <alignment vertical="center"/>
      <protection locked="0"/>
    </xf>
    <xf numFmtId="1" fontId="13" fillId="0" borderId="98" xfId="0" applyNumberFormat="1" applyFont="1" applyFill="1" applyBorder="1" applyAlignment="1" applyProtection="1">
      <alignment horizontal="right" vertical="center"/>
      <protection locked="0"/>
    </xf>
    <xf numFmtId="1" fontId="13" fillId="0" borderId="98" xfId="1" applyNumberFormat="1" applyFont="1" applyFill="1" applyBorder="1" applyAlignment="1" applyProtection="1">
      <alignment vertical="center"/>
      <protection locked="0"/>
    </xf>
    <xf numFmtId="3" fontId="13" fillId="0" borderId="98" xfId="0" applyNumberFormat="1" applyFont="1" applyFill="1" applyBorder="1" applyAlignment="1" applyProtection="1">
      <alignment vertical="center"/>
      <protection locked="0"/>
    </xf>
    <xf numFmtId="9" fontId="13" fillId="0" borderId="98" xfId="0" applyNumberFormat="1" applyFont="1" applyFill="1" applyBorder="1" applyAlignment="1" applyProtection="1">
      <alignment vertical="center"/>
      <protection locked="0"/>
    </xf>
    <xf numFmtId="3" fontId="13" fillId="0" borderId="10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Protection="1"/>
    <xf numFmtId="164" fontId="11" fillId="0" borderId="0" xfId="0" applyNumberFormat="1" applyFont="1" applyFill="1" applyProtection="1"/>
    <xf numFmtId="0" fontId="8" fillId="0" borderId="0" xfId="0" applyNumberFormat="1" applyFont="1" applyFill="1" applyProtection="1"/>
    <xf numFmtId="0" fontId="10" fillId="0" borderId="0" xfId="0" applyFont="1" applyFill="1" applyProtection="1"/>
    <xf numFmtId="164" fontId="10" fillId="0" borderId="0" xfId="0" applyNumberFormat="1" applyFont="1" applyFill="1" applyProtection="1"/>
    <xf numFmtId="165" fontId="8" fillId="0" borderId="0" xfId="0" applyNumberFormat="1" applyFont="1" applyFill="1" applyProtection="1"/>
    <xf numFmtId="3" fontId="13" fillId="0" borderId="102" xfId="0" applyNumberFormat="1" applyFont="1" applyFill="1" applyBorder="1" applyAlignment="1" applyProtection="1">
      <alignment horizontal="right" vertical="center"/>
      <protection locked="0"/>
    </xf>
    <xf numFmtId="3" fontId="13" fillId="0" borderId="106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3" fontId="22" fillId="2" borderId="113" xfId="0" applyNumberFormat="1" applyFont="1" applyFill="1" applyBorder="1" applyAlignment="1" applyProtection="1">
      <alignment vertical="center"/>
    </xf>
    <xf numFmtId="3" fontId="22" fillId="2" borderId="114" xfId="0" applyNumberFormat="1" applyFont="1" applyFill="1" applyBorder="1" applyAlignment="1" applyProtection="1">
      <alignment vertical="center"/>
    </xf>
    <xf numFmtId="3" fontId="22" fillId="2" borderId="114" xfId="0" applyNumberFormat="1" applyFont="1" applyFill="1" applyBorder="1" applyAlignment="1" applyProtection="1">
      <alignment vertical="center"/>
      <protection locked="0"/>
    </xf>
    <xf numFmtId="3" fontId="22" fillId="2" borderId="115" xfId="0" applyNumberFormat="1" applyFont="1" applyFill="1" applyBorder="1" applyAlignment="1" applyProtection="1">
      <alignment vertical="center"/>
    </xf>
    <xf numFmtId="0" fontId="21" fillId="0" borderId="0" xfId="3" applyFont="1" applyFill="1" applyBorder="1"/>
    <xf numFmtId="0" fontId="21" fillId="0" borderId="0" xfId="3" applyFont="1" applyFill="1" applyBorder="1" applyAlignment="1">
      <alignment horizontal="left"/>
    </xf>
    <xf numFmtId="0" fontId="21" fillId="2" borderId="0" xfId="3" applyFont="1" applyFill="1" applyBorder="1"/>
    <xf numFmtId="0" fontId="21" fillId="2" borderId="0" xfId="3" applyFont="1" applyFill="1" applyBorder="1" applyAlignment="1">
      <alignment horizontal="left"/>
    </xf>
    <xf numFmtId="1" fontId="21" fillId="0" borderId="0" xfId="3" applyNumberFormat="1" applyFont="1" applyFill="1" applyBorder="1" applyAlignment="1">
      <alignment horizontal="center" vertical="center" wrapText="1"/>
    </xf>
    <xf numFmtId="0" fontId="19" fillId="0" borderId="0" xfId="3" applyFont="1" applyFill="1" applyBorder="1" applyAlignment="1">
      <alignment vertical="top" wrapText="1"/>
    </xf>
    <xf numFmtId="0" fontId="19" fillId="2" borderId="0" xfId="3" applyFont="1" applyFill="1" applyBorder="1" applyAlignment="1">
      <alignment vertical="top" wrapText="1"/>
    </xf>
    <xf numFmtId="0" fontId="19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Border="1"/>
    <xf numFmtId="0" fontId="7" fillId="2" borderId="0" xfId="3" applyNumberFormat="1" applyFont="1" applyFill="1" applyBorder="1"/>
    <xf numFmtId="39" fontId="7" fillId="2" borderId="0" xfId="3" applyNumberFormat="1" applyFont="1" applyFill="1" applyBorder="1"/>
    <xf numFmtId="3" fontId="7" fillId="2" borderId="0" xfId="3" applyNumberFormat="1" applyFont="1" applyFill="1" applyBorder="1"/>
    <xf numFmtId="0" fontId="7" fillId="8" borderId="0" xfId="3" applyFont="1" applyFill="1" applyBorder="1" applyAlignment="1">
      <alignment horizontal="center"/>
    </xf>
    <xf numFmtId="0" fontId="7" fillId="8" borderId="0" xfId="3" applyFont="1" applyFill="1" applyBorder="1"/>
    <xf numFmtId="0" fontId="7" fillId="8" borderId="0" xfId="3" applyNumberFormat="1" applyFont="1" applyFill="1" applyBorder="1"/>
    <xf numFmtId="39" fontId="7" fillId="8" borderId="0" xfId="3" applyNumberFormat="1" applyFont="1" applyFill="1" applyBorder="1"/>
    <xf numFmtId="3" fontId="7" fillId="8" borderId="0" xfId="3" applyNumberFormat="1" applyFont="1" applyFill="1" applyBorder="1"/>
    <xf numFmtId="39" fontId="25" fillId="4" borderId="0" xfId="3" applyNumberFormat="1" applyFont="1" applyFill="1" applyBorder="1" applyAlignment="1">
      <alignment vertical="center"/>
    </xf>
    <xf numFmtId="0" fontId="19" fillId="2" borderId="0" xfId="3" applyFont="1" applyFill="1" applyBorder="1" applyAlignment="1">
      <alignment horizontal="left" vertical="top" wrapText="1"/>
    </xf>
    <xf numFmtId="0" fontId="19" fillId="8" borderId="0" xfId="3" applyFont="1" applyFill="1" applyBorder="1" applyAlignment="1">
      <alignment horizontal="right" vertical="center" wrapText="1"/>
    </xf>
    <xf numFmtId="38" fontId="24" fillId="2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6" fillId="2" borderId="0" xfId="0" applyFont="1" applyFill="1" applyBorder="1" applyAlignment="1" applyProtection="1">
      <alignment vertical="center"/>
      <protection locked="0"/>
    </xf>
    <xf numFmtId="0" fontId="7" fillId="8" borderId="0" xfId="3" applyFont="1" applyFill="1" applyBorder="1" applyAlignment="1">
      <alignment horizontal="center" vertical="center"/>
    </xf>
    <xf numFmtId="0" fontId="7" fillId="8" borderId="0" xfId="3" applyFont="1" applyFill="1" applyBorder="1" applyAlignment="1">
      <alignment vertical="center"/>
    </xf>
    <xf numFmtId="39" fontId="7" fillId="8" borderId="0" xfId="3" applyNumberFormat="1" applyFont="1" applyFill="1" applyBorder="1" applyAlignment="1">
      <alignment vertical="center"/>
    </xf>
    <xf numFmtId="0" fontId="19" fillId="8" borderId="0" xfId="3" applyFont="1" applyFill="1" applyBorder="1" applyAlignment="1">
      <alignment horizontal="left" vertical="center" wrapText="1"/>
    </xf>
    <xf numFmtId="0" fontId="27" fillId="8" borderId="0" xfId="3" applyFont="1" applyFill="1" applyBorder="1" applyAlignment="1">
      <alignment horizontal="center" vertical="center"/>
    </xf>
    <xf numFmtId="3" fontId="27" fillId="8" borderId="0" xfId="3" applyNumberFormat="1" applyFont="1" applyFill="1" applyBorder="1" applyAlignment="1">
      <alignment horizontal="right" vertical="center"/>
    </xf>
    <xf numFmtId="39" fontId="27" fillId="8" borderId="0" xfId="3" applyNumberFormat="1" applyFont="1" applyFill="1" applyBorder="1" applyAlignment="1">
      <alignment horizontal="right" vertical="center"/>
    </xf>
    <xf numFmtId="38" fontId="27" fillId="8" borderId="0" xfId="3" applyNumberFormat="1" applyFont="1" applyFill="1" applyBorder="1" applyAlignment="1">
      <alignment horizontal="right" vertical="center"/>
    </xf>
    <xf numFmtId="0" fontId="19" fillId="8" borderId="120" xfId="3" applyFont="1" applyFill="1" applyBorder="1" applyAlignment="1">
      <alignment horizontal="center" vertical="center" wrapText="1"/>
    </xf>
    <xf numFmtId="0" fontId="19" fillId="8" borderId="121" xfId="3" applyFont="1" applyFill="1" applyBorder="1" applyAlignment="1">
      <alignment horizontal="center" vertical="center" wrapText="1"/>
    </xf>
    <xf numFmtId="0" fontId="19" fillId="8" borderId="122" xfId="3" applyFont="1" applyFill="1" applyBorder="1" applyAlignment="1">
      <alignment horizontal="center" vertical="center" wrapText="1"/>
    </xf>
    <xf numFmtId="0" fontId="25" fillId="4" borderId="0" xfId="3" applyFont="1" applyFill="1" applyBorder="1" applyAlignment="1">
      <alignment horizontal="center" vertical="center"/>
    </xf>
    <xf numFmtId="3" fontId="9" fillId="0" borderId="107" xfId="1" applyNumberFormat="1" applyFont="1" applyFill="1" applyBorder="1" applyAlignment="1" applyProtection="1">
      <alignment horizontal="left" vertical="center"/>
      <protection locked="0"/>
    </xf>
    <xf numFmtId="3" fontId="9" fillId="0" borderId="108" xfId="1" applyNumberFormat="1" applyFont="1" applyFill="1" applyBorder="1" applyAlignment="1" applyProtection="1">
      <alignment horizontal="left" vertical="center"/>
      <protection locked="0"/>
    </xf>
    <xf numFmtId="1" fontId="21" fillId="0" borderId="0" xfId="0" applyNumberFormat="1" applyFont="1" applyFill="1" applyBorder="1" applyAlignment="1" applyProtection="1">
      <alignment horizontal="left" vertical="center"/>
    </xf>
    <xf numFmtId="0" fontId="9" fillId="3" borderId="102" xfId="0" applyFont="1" applyFill="1" applyBorder="1" applyAlignment="1">
      <alignment horizontal="center" vertical="center"/>
    </xf>
    <xf numFmtId="0" fontId="9" fillId="3" borderId="100" xfId="0" applyFont="1" applyFill="1" applyBorder="1" applyAlignment="1">
      <alignment horizontal="center" vertical="center"/>
    </xf>
    <xf numFmtId="0" fontId="9" fillId="3" borderId="110" xfId="0" applyFont="1" applyFill="1" applyBorder="1" applyAlignment="1">
      <alignment horizontal="left" vertical="center" wrapText="1"/>
    </xf>
    <xf numFmtId="0" fontId="9" fillId="3" borderId="11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111" xfId="0" applyFont="1" applyFill="1" applyBorder="1" applyAlignment="1">
      <alignment horizontal="left" vertical="center" wrapText="1"/>
    </xf>
    <xf numFmtId="0" fontId="9" fillId="3" borderId="99" xfId="0" applyFont="1" applyFill="1" applyBorder="1" applyAlignment="1" applyProtection="1">
      <alignment horizontal="center" vertical="center"/>
      <protection locked="0"/>
    </xf>
    <xf numFmtId="0" fontId="9" fillId="3" borderId="10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107" xfId="0" applyFont="1" applyFill="1" applyBorder="1" applyAlignment="1" applyProtection="1">
      <alignment horizontal="center" vertical="center"/>
      <protection locked="0"/>
    </xf>
    <xf numFmtId="0" fontId="9" fillId="3" borderId="98" xfId="0" applyFont="1" applyFill="1" applyBorder="1" applyAlignment="1" applyProtection="1">
      <alignment horizontal="center" vertical="center"/>
      <protection locked="0"/>
    </xf>
    <xf numFmtId="0" fontId="9" fillId="3" borderId="102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3" borderId="98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9" fillId="3" borderId="35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116" xfId="0" applyFont="1" applyFill="1" applyBorder="1" applyAlignment="1" applyProtection="1">
      <alignment horizontal="center" vertical="center"/>
      <protection locked="0"/>
    </xf>
    <xf numFmtId="0" fontId="9" fillId="3" borderId="66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0" fontId="9" fillId="3" borderId="68" xfId="0" applyFont="1" applyFill="1" applyBorder="1" applyAlignment="1" applyProtection="1">
      <alignment horizontal="center" vertical="center"/>
      <protection locked="0"/>
    </xf>
    <xf numFmtId="0" fontId="9" fillId="3" borderId="117" xfId="0" applyFont="1" applyFill="1" applyBorder="1" applyAlignment="1" applyProtection="1">
      <alignment horizontal="center" vertical="center"/>
      <protection locked="0"/>
    </xf>
    <xf numFmtId="164" fontId="5" fillId="3" borderId="21" xfId="0" applyNumberFormat="1" applyFont="1" applyFill="1" applyBorder="1" applyAlignment="1" applyProtection="1">
      <alignment horizontal="center" vertical="center"/>
    </xf>
    <xf numFmtId="164" fontId="5" fillId="3" borderId="24" xfId="0" applyNumberFormat="1" applyFont="1" applyFill="1" applyBorder="1" applyAlignment="1" applyProtection="1">
      <alignment horizontal="center" vertical="center"/>
    </xf>
    <xf numFmtId="164" fontId="5" fillId="3" borderId="22" xfId="0" applyNumberFormat="1" applyFont="1" applyFill="1" applyBorder="1" applyAlignment="1" applyProtection="1">
      <alignment horizontal="center" vertical="center"/>
    </xf>
    <xf numFmtId="164" fontId="5" fillId="3" borderId="25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right" vertical="center" wrapText="1"/>
      <protection locked="0"/>
    </xf>
    <xf numFmtId="0" fontId="9" fillId="3" borderId="23" xfId="0" applyFont="1" applyFill="1" applyBorder="1" applyAlignment="1" applyProtection="1">
      <alignment horizontal="right" vertical="center" wrapText="1"/>
      <protection locked="0"/>
    </xf>
    <xf numFmtId="0" fontId="9" fillId="3" borderId="26" xfId="0" applyFont="1" applyFill="1" applyBorder="1" applyAlignment="1" applyProtection="1">
      <alignment horizontal="right" vertical="center" wrapText="1"/>
      <protection locked="0"/>
    </xf>
    <xf numFmtId="0" fontId="9" fillId="3" borderId="51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9" fillId="3" borderId="45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horizontal="left" vertical="center"/>
    </xf>
    <xf numFmtId="0" fontId="9" fillId="3" borderId="63" xfId="0" applyFont="1" applyFill="1" applyBorder="1" applyAlignment="1" applyProtection="1">
      <alignment horizontal="center" vertical="center"/>
    </xf>
    <xf numFmtId="0" fontId="9" fillId="3" borderId="64" xfId="0" applyFont="1" applyFill="1" applyBorder="1" applyAlignment="1" applyProtection="1">
      <alignment horizontal="center" vertical="center"/>
    </xf>
    <xf numFmtId="0" fontId="9" fillId="3" borderId="65" xfId="0" applyFont="1" applyFill="1" applyBorder="1" applyAlignment="1" applyProtection="1">
      <alignment horizontal="left" vertical="center" wrapText="1"/>
    </xf>
    <xf numFmtId="0" fontId="9" fillId="3" borderId="67" xfId="0" applyFont="1" applyFill="1" applyBorder="1" applyAlignment="1" applyProtection="1">
      <alignment horizontal="left" vertical="center" wrapText="1"/>
    </xf>
    <xf numFmtId="0" fontId="9" fillId="3" borderId="70" xfId="0" applyFont="1" applyFill="1" applyBorder="1" applyAlignment="1" applyProtection="1">
      <alignment horizontal="left" vertical="center" wrapText="1"/>
    </xf>
    <xf numFmtId="0" fontId="9" fillId="3" borderId="40" xfId="0" applyFont="1" applyFill="1" applyBorder="1" applyAlignment="1" applyProtection="1">
      <alignment horizontal="center" vertical="center"/>
    </xf>
    <xf numFmtId="0" fontId="9" fillId="3" borderId="69" xfId="0" applyFont="1" applyFill="1" applyBorder="1" applyAlignment="1" applyProtection="1">
      <alignment horizontal="center" vertical="center"/>
    </xf>
    <xf numFmtId="0" fontId="9" fillId="3" borderId="66" xfId="0" applyFont="1" applyFill="1" applyBorder="1" applyAlignment="1" applyProtection="1">
      <alignment horizontal="center" vertical="center"/>
    </xf>
    <xf numFmtId="0" fontId="9" fillId="3" borderId="68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61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57" xfId="1" applyFont="1" applyFill="1" applyBorder="1" applyAlignment="1" applyProtection="1">
      <alignment horizontal="left" vertical="center" wrapText="1"/>
    </xf>
    <xf numFmtId="0" fontId="9" fillId="3" borderId="58" xfId="1" applyFont="1" applyFill="1" applyBorder="1" applyAlignment="1" applyProtection="1">
      <alignment horizontal="left" vertical="center" wrapText="1"/>
    </xf>
    <xf numFmtId="0" fontId="9" fillId="3" borderId="59" xfId="1" applyFont="1" applyFill="1" applyBorder="1" applyAlignment="1" applyProtection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 wrapText="1"/>
    </xf>
    <xf numFmtId="0" fontId="9" fillId="3" borderId="24" xfId="0" applyFont="1" applyFill="1" applyBorder="1" applyAlignment="1" applyProtection="1">
      <alignment horizontal="left" vertical="center" wrapText="1"/>
    </xf>
    <xf numFmtId="0" fontId="9" fillId="3" borderId="27" xfId="0" applyFont="1" applyFill="1" applyBorder="1" applyAlignment="1" applyProtection="1">
      <alignment horizontal="left" vertical="center" wrapText="1"/>
    </xf>
    <xf numFmtId="0" fontId="9" fillId="3" borderId="22" xfId="0" applyFont="1" applyFill="1" applyBorder="1" applyAlignment="1" applyProtection="1">
      <alignment horizontal="left" vertical="center" wrapText="1"/>
    </xf>
    <xf numFmtId="0" fontId="9" fillId="3" borderId="25" xfId="0" applyFont="1" applyFill="1" applyBorder="1" applyAlignment="1" applyProtection="1">
      <alignment horizontal="left" vertical="center" wrapText="1"/>
    </xf>
    <xf numFmtId="0" fontId="9" fillId="3" borderId="28" xfId="0" applyFont="1" applyFill="1" applyBorder="1" applyAlignment="1" applyProtection="1">
      <alignment horizontal="left" vertical="center" wrapText="1"/>
    </xf>
    <xf numFmtId="0" fontId="9" fillId="3" borderId="87" xfId="0" applyFont="1" applyFill="1" applyBorder="1" applyAlignment="1">
      <alignment horizontal="left" vertical="center"/>
    </xf>
    <xf numFmtId="0" fontId="9" fillId="3" borderId="88" xfId="0" applyFont="1" applyFill="1" applyBorder="1" applyAlignment="1">
      <alignment horizontal="left" vertical="center"/>
    </xf>
    <xf numFmtId="0" fontId="9" fillId="5" borderId="75" xfId="1" applyFont="1" applyFill="1" applyBorder="1" applyAlignment="1" applyProtection="1">
      <alignment horizontal="left" vertical="center" wrapText="1"/>
    </xf>
    <xf numFmtId="0" fontId="9" fillId="5" borderId="76" xfId="1" applyFont="1" applyFill="1" applyBorder="1" applyAlignment="1" applyProtection="1">
      <alignment horizontal="left" vertical="center" wrapText="1"/>
    </xf>
    <xf numFmtId="0" fontId="9" fillId="5" borderId="71" xfId="1" applyFont="1" applyFill="1" applyBorder="1" applyAlignment="1" applyProtection="1">
      <alignment horizontal="left" vertical="center" wrapText="1"/>
    </xf>
    <xf numFmtId="0" fontId="9" fillId="5" borderId="73" xfId="1" applyFont="1" applyFill="1" applyBorder="1" applyAlignment="1" applyProtection="1">
      <alignment horizontal="left" vertical="center" wrapText="1"/>
    </xf>
    <xf numFmtId="0" fontId="9" fillId="5" borderId="72" xfId="1" applyFont="1" applyFill="1" applyBorder="1" applyAlignment="1" applyProtection="1">
      <alignment horizontal="left" vertical="center" wrapText="1"/>
    </xf>
    <xf numFmtId="0" fontId="9" fillId="5" borderId="74" xfId="1" applyFont="1" applyFill="1" applyBorder="1" applyAlignment="1" applyProtection="1">
      <alignment horizontal="left" vertical="center" wrapText="1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3" fontId="9" fillId="3" borderId="71" xfId="0" applyNumberFormat="1" applyFont="1" applyFill="1" applyBorder="1" applyAlignment="1" applyProtection="1">
      <alignment horizontal="left" vertical="center" wrapText="1"/>
    </xf>
    <xf numFmtId="3" fontId="9" fillId="3" borderId="90" xfId="0" applyNumberFormat="1" applyFont="1" applyFill="1" applyBorder="1" applyAlignment="1" applyProtection="1">
      <alignment horizontal="left" vertical="center" wrapText="1"/>
    </xf>
    <xf numFmtId="3" fontId="9" fillId="3" borderId="73" xfId="0" applyNumberFormat="1" applyFont="1" applyFill="1" applyBorder="1" applyAlignment="1" applyProtection="1">
      <alignment horizontal="left" vertical="center" wrapText="1"/>
    </xf>
    <xf numFmtId="3" fontId="9" fillId="3" borderId="72" xfId="0" applyNumberFormat="1" applyFont="1" applyFill="1" applyBorder="1" applyAlignment="1" applyProtection="1">
      <alignment horizontal="left" vertical="center" wrapText="1"/>
    </xf>
    <xf numFmtId="3" fontId="9" fillId="3" borderId="91" xfId="0" applyNumberFormat="1" applyFont="1" applyFill="1" applyBorder="1" applyAlignment="1" applyProtection="1">
      <alignment horizontal="left" vertical="center" wrapText="1"/>
    </xf>
    <xf numFmtId="3" fontId="9" fillId="3" borderId="74" xfId="0" applyNumberFormat="1" applyFont="1" applyFill="1" applyBorder="1" applyAlignment="1" applyProtection="1">
      <alignment horizontal="left" vertical="center" wrapText="1"/>
    </xf>
    <xf numFmtId="0" fontId="9" fillId="3" borderId="93" xfId="0" applyFont="1" applyFill="1" applyBorder="1" applyAlignment="1">
      <alignment horizontal="left" vertical="center"/>
    </xf>
    <xf numFmtId="0" fontId="9" fillId="3" borderId="94" xfId="0" applyFont="1" applyFill="1" applyBorder="1" applyAlignment="1">
      <alignment horizontal="left" vertical="center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3" fontId="9" fillId="3" borderId="75" xfId="0" applyNumberFormat="1" applyFont="1" applyFill="1" applyBorder="1" applyAlignment="1" applyProtection="1">
      <alignment horizontal="left" vertical="center"/>
    </xf>
    <xf numFmtId="3" fontId="9" fillId="3" borderId="92" xfId="0" applyNumberFormat="1" applyFont="1" applyFill="1" applyBorder="1" applyAlignment="1" applyProtection="1">
      <alignment horizontal="left" vertical="center"/>
    </xf>
    <xf numFmtId="3" fontId="9" fillId="3" borderId="76" xfId="0" applyNumberFormat="1" applyFont="1" applyFill="1" applyBorder="1" applyAlignment="1" applyProtection="1">
      <alignment horizontal="left" vertical="center"/>
    </xf>
    <xf numFmtId="3" fontId="19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166" fontId="19" fillId="2" borderId="0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166" fontId="19" fillId="0" borderId="5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166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166" fontId="23" fillId="7" borderId="118" xfId="0" applyNumberFormat="1" applyFont="1" applyFill="1" applyBorder="1" applyAlignment="1">
      <alignment horizontal="center" vertical="center" wrapText="1"/>
    </xf>
    <xf numFmtId="0" fontId="23" fillId="7" borderId="119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3" fontId="17" fillId="0" borderId="9" xfId="0" applyNumberFormat="1" applyFont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 wrapText="1"/>
    </xf>
    <xf numFmtId="3" fontId="17" fillId="0" borderId="11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3" fontId="17" fillId="0" borderId="12" xfId="0" applyNumberFormat="1" applyFont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66" fontId="19" fillId="2" borderId="5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wrapText="1"/>
    </xf>
  </cellXfs>
  <cellStyles count="4">
    <cellStyle name="cadrage" xfId="1"/>
    <cellStyle name="Normal" xfId="0" builtinId="0"/>
    <cellStyle name="Normal 2" xfId="3"/>
    <cellStyle name="Titre" xfId="2" builtin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abSelected="1" zoomScale="120" zoomScaleNormal="12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0" sqref="A40:B41"/>
    </sheetView>
  </sheetViews>
  <sheetFormatPr baseColWidth="10" defaultRowHeight="11.25"/>
  <cols>
    <col min="1" max="1" width="4.7109375" style="222" customWidth="1"/>
    <col min="2" max="2" width="24.7109375" style="221" customWidth="1"/>
    <col min="3" max="3" width="14.7109375" style="221" customWidth="1"/>
    <col min="4" max="4" width="8.7109375" style="221" customWidth="1"/>
    <col min="5" max="5" width="12.7109375" style="221" customWidth="1"/>
    <col min="6" max="8" width="10.7109375" style="221" customWidth="1"/>
    <col min="9" max="10" width="4.7109375" style="221" customWidth="1"/>
    <col min="11" max="11" width="24.7109375" style="221" customWidth="1"/>
    <col min="12" max="12" width="10.7109375" style="221" customWidth="1"/>
    <col min="13" max="16384" width="11.42578125" style="221"/>
  </cols>
  <sheetData>
    <row r="1" spans="1:12" s="226" customFormat="1" ht="20.100000000000001" customHeight="1" thickBot="1">
      <c r="A1" s="245" t="s">
        <v>141</v>
      </c>
      <c r="B1" s="229"/>
      <c r="C1" s="229"/>
      <c r="D1" s="228"/>
      <c r="E1" s="228"/>
      <c r="F1" s="228"/>
      <c r="G1" s="228"/>
      <c r="H1" s="228"/>
      <c r="I1" s="228"/>
      <c r="J1" s="228"/>
      <c r="K1" s="227"/>
    </row>
    <row r="2" spans="1:12" s="225" customFormat="1" ht="35.1" customHeight="1" thickBot="1">
      <c r="A2" s="249" t="s">
        <v>140</v>
      </c>
      <c r="B2" s="249"/>
      <c r="C2" s="242" t="s">
        <v>139</v>
      </c>
      <c r="D2" s="242" t="s">
        <v>137</v>
      </c>
      <c r="E2" s="242" t="s">
        <v>138</v>
      </c>
      <c r="F2" s="242" t="s">
        <v>131</v>
      </c>
      <c r="G2" s="242" t="s">
        <v>136</v>
      </c>
      <c r="H2" s="242" t="s">
        <v>135</v>
      </c>
      <c r="I2" s="241"/>
      <c r="J2" s="254" t="s">
        <v>134</v>
      </c>
      <c r="K2" s="255"/>
      <c r="L2" s="256"/>
    </row>
    <row r="3" spans="1:12" ht="18" customHeight="1">
      <c r="A3" s="230">
        <v>1</v>
      </c>
      <c r="B3" s="231" t="s">
        <v>3</v>
      </c>
      <c r="C3" s="234">
        <v>67209120.099999994</v>
      </c>
      <c r="D3" s="232">
        <v>62</v>
      </c>
      <c r="E3" s="234">
        <f>C3/D3</f>
        <v>1084018.0661290321</v>
      </c>
      <c r="F3" s="234">
        <v>33641</v>
      </c>
      <c r="G3" s="233">
        <f>E3/F3</f>
        <v>32.223122562617995</v>
      </c>
      <c r="H3" s="234">
        <v>108.06978459282391</v>
      </c>
      <c r="I3" s="234"/>
      <c r="J3" s="230">
        <v>1</v>
      </c>
      <c r="K3" s="231" t="s">
        <v>23</v>
      </c>
      <c r="L3" s="233">
        <v>55.014864464962123</v>
      </c>
    </row>
    <row r="4" spans="1:12" ht="13.7" customHeight="1">
      <c r="A4" s="235">
        <v>2</v>
      </c>
      <c r="B4" s="236" t="s">
        <v>4</v>
      </c>
      <c r="C4" s="239">
        <v>6247692.6500000004</v>
      </c>
      <c r="D4" s="237">
        <v>65</v>
      </c>
      <c r="E4" s="239">
        <f t="shared" ref="E4:E40" si="0">C4/D4</f>
        <v>96118.348461538466</v>
      </c>
      <c r="F4" s="239">
        <v>2582</v>
      </c>
      <c r="G4" s="238">
        <f t="shared" ref="G4:G41" si="1">E4/F4</f>
        <v>37.226316212834419</v>
      </c>
      <c r="H4" s="239">
        <v>124.8494762258853</v>
      </c>
      <c r="I4" s="234"/>
      <c r="J4" s="235">
        <v>2</v>
      </c>
      <c r="K4" s="236" t="s">
        <v>6</v>
      </c>
      <c r="L4" s="238">
        <v>44.001990381577563</v>
      </c>
    </row>
    <row r="5" spans="1:12" ht="13.7" customHeight="1">
      <c r="A5" s="230">
        <v>3</v>
      </c>
      <c r="B5" s="231" t="s">
        <v>6</v>
      </c>
      <c r="C5" s="234">
        <v>8774392.9000000004</v>
      </c>
      <c r="D5" s="232">
        <v>61</v>
      </c>
      <c r="E5" s="234">
        <f t="shared" si="0"/>
        <v>143842.50655737706</v>
      </c>
      <c r="F5" s="234">
        <v>3269</v>
      </c>
      <c r="G5" s="233">
        <f t="shared" si="1"/>
        <v>44.001990381577563</v>
      </c>
      <c r="H5" s="234">
        <v>147.5737062090065</v>
      </c>
      <c r="I5" s="234"/>
      <c r="J5" s="230">
        <v>3</v>
      </c>
      <c r="K5" s="231" t="s">
        <v>19</v>
      </c>
      <c r="L5" s="233">
        <v>42.500034217993658</v>
      </c>
    </row>
    <row r="6" spans="1:12" ht="13.7" customHeight="1">
      <c r="A6" s="235">
        <v>71</v>
      </c>
      <c r="B6" s="236" t="s">
        <v>40</v>
      </c>
      <c r="C6" s="239">
        <v>8182238.4500000002</v>
      </c>
      <c r="D6" s="237">
        <v>52</v>
      </c>
      <c r="E6" s="239">
        <f t="shared" si="0"/>
        <v>157350.73942307691</v>
      </c>
      <c r="F6" s="239">
        <v>4826</v>
      </c>
      <c r="G6" s="238">
        <f t="shared" si="1"/>
        <v>32.604794741623891</v>
      </c>
      <c r="H6" s="239">
        <v>109.34983527972075</v>
      </c>
      <c r="I6" s="234"/>
      <c r="J6" s="235">
        <v>4</v>
      </c>
      <c r="K6" s="236" t="s">
        <v>92</v>
      </c>
      <c r="L6" s="238">
        <v>38.771632672288817</v>
      </c>
    </row>
    <row r="7" spans="1:12" ht="13.7" customHeight="1">
      <c r="A7" s="230">
        <v>6</v>
      </c>
      <c r="B7" s="231" t="s">
        <v>7</v>
      </c>
      <c r="C7" s="234">
        <v>2690385.25</v>
      </c>
      <c r="D7" s="232">
        <v>61</v>
      </c>
      <c r="E7" s="234">
        <f t="shared" si="0"/>
        <v>44104.676229508194</v>
      </c>
      <c r="F7" s="234">
        <v>1585</v>
      </c>
      <c r="G7" s="233">
        <f t="shared" si="1"/>
        <v>27.82629415110927</v>
      </c>
      <c r="H7" s="234">
        <v>93.323718366622927</v>
      </c>
      <c r="I7" s="234"/>
      <c r="J7" s="230">
        <v>5</v>
      </c>
      <c r="K7" s="231" t="s">
        <v>15</v>
      </c>
      <c r="L7" s="233">
        <v>38.075036952338458</v>
      </c>
    </row>
    <row r="8" spans="1:12" ht="13.7" customHeight="1">
      <c r="A8" s="235">
        <v>7</v>
      </c>
      <c r="B8" s="236" t="s">
        <v>8</v>
      </c>
      <c r="C8" s="239">
        <v>3714267.6</v>
      </c>
      <c r="D8" s="237">
        <v>72</v>
      </c>
      <c r="E8" s="239">
        <f t="shared" si="0"/>
        <v>51587.05</v>
      </c>
      <c r="F8" s="239">
        <v>1931</v>
      </c>
      <c r="G8" s="238">
        <f t="shared" si="1"/>
        <v>26.715199378560332</v>
      </c>
      <c r="H8" s="239">
        <v>89.597332989220774</v>
      </c>
      <c r="I8" s="234"/>
      <c r="J8" s="235">
        <v>6</v>
      </c>
      <c r="K8" s="236" t="s">
        <v>4</v>
      </c>
      <c r="L8" s="238">
        <v>37.226316212834419</v>
      </c>
    </row>
    <row r="9" spans="1:12" ht="13.7" customHeight="1">
      <c r="A9" s="230">
        <v>8</v>
      </c>
      <c r="B9" s="231" t="s">
        <v>9</v>
      </c>
      <c r="C9" s="234">
        <v>662045.69999999995</v>
      </c>
      <c r="D9" s="232">
        <v>68</v>
      </c>
      <c r="E9" s="234">
        <f t="shared" si="0"/>
        <v>9735.966176470587</v>
      </c>
      <c r="F9" s="234">
        <v>266</v>
      </c>
      <c r="G9" s="233">
        <f t="shared" si="1"/>
        <v>36.601376603272882</v>
      </c>
      <c r="H9" s="234">
        <v>122.75355616545053</v>
      </c>
      <c r="I9" s="234"/>
      <c r="J9" s="230">
        <v>7</v>
      </c>
      <c r="K9" s="231" t="s">
        <v>9</v>
      </c>
      <c r="L9" s="233">
        <v>36.601376603272882</v>
      </c>
    </row>
    <row r="10" spans="1:12" ht="13.7" customHeight="1">
      <c r="A10" s="235">
        <v>9</v>
      </c>
      <c r="B10" s="236" t="s">
        <v>10</v>
      </c>
      <c r="C10" s="239">
        <v>8942942.6500000004</v>
      </c>
      <c r="D10" s="237">
        <v>61</v>
      </c>
      <c r="E10" s="239">
        <f t="shared" si="0"/>
        <v>146605.61721311475</v>
      </c>
      <c r="F10" s="239">
        <v>4509</v>
      </c>
      <c r="G10" s="238">
        <f t="shared" si="1"/>
        <v>32.513998051256323</v>
      </c>
      <c r="H10" s="239">
        <v>109.04532168856595</v>
      </c>
      <c r="I10" s="234"/>
      <c r="J10" s="235">
        <v>8</v>
      </c>
      <c r="K10" s="236" t="s">
        <v>18</v>
      </c>
      <c r="L10" s="238">
        <v>35.807899621701637</v>
      </c>
    </row>
    <row r="11" spans="1:12" ht="13.7" customHeight="1">
      <c r="A11" s="230">
        <v>10</v>
      </c>
      <c r="B11" s="231" t="s">
        <v>11</v>
      </c>
      <c r="C11" s="234">
        <v>1826207.9</v>
      </c>
      <c r="D11" s="232">
        <v>68</v>
      </c>
      <c r="E11" s="234">
        <f t="shared" si="0"/>
        <v>26855.998529411765</v>
      </c>
      <c r="F11" s="234">
        <v>946</v>
      </c>
      <c r="G11" s="233">
        <f t="shared" si="1"/>
        <v>28.389004787961696</v>
      </c>
      <c r="H11" s="234">
        <v>95.210935137578574</v>
      </c>
      <c r="I11" s="234"/>
      <c r="J11" s="230">
        <v>9</v>
      </c>
      <c r="K11" s="231" t="s">
        <v>16</v>
      </c>
      <c r="L11" s="233">
        <v>34.596326644370123</v>
      </c>
    </row>
    <row r="12" spans="1:12" ht="13.7" customHeight="1">
      <c r="A12" s="235">
        <v>11</v>
      </c>
      <c r="B12" s="236" t="s">
        <v>12</v>
      </c>
      <c r="C12" s="239">
        <v>10018667.9</v>
      </c>
      <c r="D12" s="237">
        <v>68</v>
      </c>
      <c r="E12" s="239">
        <f t="shared" si="0"/>
        <v>147333.35147058824</v>
      </c>
      <c r="F12" s="239">
        <v>5285</v>
      </c>
      <c r="G12" s="238">
        <f t="shared" si="1"/>
        <v>27.877644554510546</v>
      </c>
      <c r="H12" s="239">
        <v>93.495937152171919</v>
      </c>
      <c r="I12" s="234"/>
      <c r="J12" s="235">
        <v>10</v>
      </c>
      <c r="K12" s="236" t="s">
        <v>13</v>
      </c>
      <c r="L12" s="238">
        <v>33.099503714529291</v>
      </c>
    </row>
    <row r="13" spans="1:12" ht="13.7" customHeight="1">
      <c r="A13" s="230">
        <v>12</v>
      </c>
      <c r="B13" s="231" t="s">
        <v>13</v>
      </c>
      <c r="C13" s="234">
        <v>9784080.9000000004</v>
      </c>
      <c r="D13" s="232">
        <v>63</v>
      </c>
      <c r="E13" s="234">
        <f t="shared" si="0"/>
        <v>155302.87142857144</v>
      </c>
      <c r="F13" s="234">
        <v>4692</v>
      </c>
      <c r="G13" s="233">
        <f t="shared" si="1"/>
        <v>33.099503714529291</v>
      </c>
      <c r="H13" s="234">
        <v>111.0089883315124</v>
      </c>
      <c r="I13" s="234"/>
      <c r="J13" s="230">
        <v>11</v>
      </c>
      <c r="K13" s="231" t="s">
        <v>40</v>
      </c>
      <c r="L13" s="233">
        <v>32.604794741623891</v>
      </c>
    </row>
    <row r="14" spans="1:12" ht="13.7" customHeight="1">
      <c r="A14" s="235">
        <v>73</v>
      </c>
      <c r="B14" s="236" t="s">
        <v>92</v>
      </c>
      <c r="C14" s="239">
        <v>20164583.350000001</v>
      </c>
      <c r="D14" s="237">
        <v>58</v>
      </c>
      <c r="E14" s="239">
        <f t="shared" si="0"/>
        <v>347665.23017241381</v>
      </c>
      <c r="F14" s="239">
        <v>8967</v>
      </c>
      <c r="G14" s="238">
        <f t="shared" si="1"/>
        <v>38.771632672288817</v>
      </c>
      <c r="H14" s="239">
        <v>130.03215262779057</v>
      </c>
      <c r="I14" s="234"/>
      <c r="J14" s="235">
        <v>12</v>
      </c>
      <c r="K14" s="236" t="s">
        <v>10</v>
      </c>
      <c r="L14" s="238">
        <v>32.513998051256323</v>
      </c>
    </row>
    <row r="15" spans="1:12" ht="13.7" customHeight="1">
      <c r="A15" s="230">
        <v>15</v>
      </c>
      <c r="B15" s="231" t="s">
        <v>14</v>
      </c>
      <c r="C15" s="234">
        <v>10794258.449999999</v>
      </c>
      <c r="D15" s="232">
        <v>67</v>
      </c>
      <c r="E15" s="234">
        <f t="shared" si="0"/>
        <v>161108.33507462684</v>
      </c>
      <c r="F15" s="234">
        <v>5778</v>
      </c>
      <c r="G15" s="233">
        <f t="shared" si="1"/>
        <v>27.883062491281905</v>
      </c>
      <c r="H15" s="234">
        <v>93.514107807690493</v>
      </c>
      <c r="I15" s="234"/>
      <c r="J15" s="230">
        <v>13</v>
      </c>
      <c r="K15" s="231" t="s">
        <v>3</v>
      </c>
      <c r="L15" s="233">
        <v>32.223122562617995</v>
      </c>
    </row>
    <row r="16" spans="1:12" ht="13.7" customHeight="1">
      <c r="A16" s="235">
        <v>16</v>
      </c>
      <c r="B16" s="236" t="s">
        <v>15</v>
      </c>
      <c r="C16" s="239">
        <v>12287309.4</v>
      </c>
      <c r="D16" s="237">
        <v>69</v>
      </c>
      <c r="E16" s="239">
        <f t="shared" si="0"/>
        <v>178076.94782608695</v>
      </c>
      <c r="F16" s="239">
        <v>4677</v>
      </c>
      <c r="G16" s="238">
        <f t="shared" si="1"/>
        <v>38.075036952338458</v>
      </c>
      <c r="H16" s="239">
        <v>127.69591257976209</v>
      </c>
      <c r="I16" s="234"/>
      <c r="J16" s="235">
        <v>14</v>
      </c>
      <c r="K16" s="236" t="s">
        <v>28</v>
      </c>
      <c r="L16" s="238">
        <v>31.943232745280095</v>
      </c>
    </row>
    <row r="17" spans="1:12" ht="13.7" customHeight="1">
      <c r="A17" s="230">
        <v>18</v>
      </c>
      <c r="B17" s="231" t="s">
        <v>16</v>
      </c>
      <c r="C17" s="234">
        <v>2482632.4</v>
      </c>
      <c r="D17" s="232">
        <v>65</v>
      </c>
      <c r="E17" s="234">
        <f t="shared" si="0"/>
        <v>38194.344615384616</v>
      </c>
      <c r="F17" s="234">
        <v>1104</v>
      </c>
      <c r="G17" s="233">
        <f t="shared" si="1"/>
        <v>34.596326644370123</v>
      </c>
      <c r="H17" s="234">
        <v>116.0290273201968</v>
      </c>
      <c r="I17" s="234"/>
      <c r="J17" s="230">
        <v>15</v>
      </c>
      <c r="K17" s="231" t="s">
        <v>20</v>
      </c>
      <c r="L17" s="233">
        <v>31.363294854294026</v>
      </c>
    </row>
    <row r="18" spans="1:12" ht="13.7" customHeight="1">
      <c r="A18" s="235">
        <v>19</v>
      </c>
      <c r="B18" s="236" t="s">
        <v>17</v>
      </c>
      <c r="C18" s="239">
        <v>188052.7</v>
      </c>
      <c r="D18" s="237">
        <v>65</v>
      </c>
      <c r="E18" s="239">
        <f t="shared" si="0"/>
        <v>2893.1184615384618</v>
      </c>
      <c r="F18" s="239">
        <v>105</v>
      </c>
      <c r="G18" s="238">
        <f t="shared" si="1"/>
        <v>27.553509157509161</v>
      </c>
      <c r="H18" s="239">
        <v>92.40885310360467</v>
      </c>
      <c r="I18" s="234"/>
      <c r="J18" s="235">
        <v>16</v>
      </c>
      <c r="K18" s="236" t="s">
        <v>93</v>
      </c>
      <c r="L18" s="238">
        <v>30.120167218791433</v>
      </c>
    </row>
    <row r="19" spans="1:12" ht="15" customHeight="1">
      <c r="A19" s="230">
        <v>20</v>
      </c>
      <c r="B19" s="231" t="s">
        <v>18</v>
      </c>
      <c r="C19" s="234">
        <v>9143690.4000000004</v>
      </c>
      <c r="D19" s="232">
        <v>66</v>
      </c>
      <c r="E19" s="234">
        <f t="shared" si="0"/>
        <v>138540.76363636364</v>
      </c>
      <c r="F19" s="234">
        <v>3869</v>
      </c>
      <c r="G19" s="233">
        <f t="shared" si="1"/>
        <v>35.807899621701637</v>
      </c>
      <c r="H19" s="234">
        <v>120.09239611458544</v>
      </c>
      <c r="I19" s="234"/>
      <c r="J19" s="257" t="s">
        <v>133</v>
      </c>
      <c r="K19" s="257"/>
      <c r="L19" s="240">
        <v>29.81695825898564</v>
      </c>
    </row>
    <row r="20" spans="1:12" ht="13.7" customHeight="1">
      <c r="A20" s="235">
        <v>21</v>
      </c>
      <c r="B20" s="236" t="s">
        <v>19</v>
      </c>
      <c r="C20" s="239">
        <v>5092354.0999999996</v>
      </c>
      <c r="D20" s="237">
        <v>60</v>
      </c>
      <c r="E20" s="239">
        <f t="shared" si="0"/>
        <v>84872.568333333329</v>
      </c>
      <c r="F20" s="239">
        <v>1997</v>
      </c>
      <c r="G20" s="238">
        <f t="shared" si="1"/>
        <v>42.500034217993658</v>
      </c>
      <c r="H20" s="239">
        <v>142.53645140072544</v>
      </c>
      <c r="I20" s="234"/>
      <c r="J20" s="235">
        <v>17</v>
      </c>
      <c r="K20" s="236" t="s">
        <v>11</v>
      </c>
      <c r="L20" s="238">
        <v>28.389004787961696</v>
      </c>
    </row>
    <row r="21" spans="1:12" ht="13.7" customHeight="1">
      <c r="A21" s="230">
        <v>22</v>
      </c>
      <c r="B21" s="231" t="s">
        <v>20</v>
      </c>
      <c r="C21" s="234">
        <v>5284401.55</v>
      </c>
      <c r="D21" s="232">
        <v>70</v>
      </c>
      <c r="E21" s="234">
        <f t="shared" si="0"/>
        <v>75491.450714285718</v>
      </c>
      <c r="F21" s="234">
        <v>2407</v>
      </c>
      <c r="G21" s="233">
        <f t="shared" si="1"/>
        <v>31.363294854294026</v>
      </c>
      <c r="H21" s="234">
        <v>105.18609772961125</v>
      </c>
      <c r="I21" s="234"/>
      <c r="J21" s="230">
        <v>18</v>
      </c>
      <c r="K21" s="231" t="s">
        <v>14</v>
      </c>
      <c r="L21" s="233">
        <v>27.883062491281905</v>
      </c>
    </row>
    <row r="22" spans="1:12" ht="13.7" customHeight="1">
      <c r="A22" s="235">
        <v>23</v>
      </c>
      <c r="B22" s="236" t="s">
        <v>21</v>
      </c>
      <c r="C22" s="239">
        <v>392838.95</v>
      </c>
      <c r="D22" s="237">
        <v>65</v>
      </c>
      <c r="E22" s="239">
        <f t="shared" si="0"/>
        <v>6043.6761538461542</v>
      </c>
      <c r="F22" s="239">
        <v>223</v>
      </c>
      <c r="G22" s="238">
        <f t="shared" si="1"/>
        <v>27.101686788547777</v>
      </c>
      <c r="H22" s="239">
        <v>90.893532979275022</v>
      </c>
      <c r="I22" s="234"/>
      <c r="J22" s="235">
        <v>19</v>
      </c>
      <c r="K22" s="236" t="s">
        <v>12</v>
      </c>
      <c r="L22" s="238">
        <v>27.877644554510546</v>
      </c>
    </row>
    <row r="23" spans="1:12" ht="13.7" customHeight="1">
      <c r="A23" s="230">
        <v>24</v>
      </c>
      <c r="B23" s="231" t="s">
        <v>22</v>
      </c>
      <c r="C23" s="234">
        <v>376405.3</v>
      </c>
      <c r="D23" s="232">
        <v>72</v>
      </c>
      <c r="E23" s="234">
        <f t="shared" si="0"/>
        <v>5227.8513888888883</v>
      </c>
      <c r="F23" s="234">
        <v>249</v>
      </c>
      <c r="G23" s="233">
        <f t="shared" si="1"/>
        <v>20.995387103971439</v>
      </c>
      <c r="H23" s="234">
        <v>70.414248568243096</v>
      </c>
      <c r="I23" s="234"/>
      <c r="J23" s="230">
        <v>20</v>
      </c>
      <c r="K23" s="231" t="s">
        <v>7</v>
      </c>
      <c r="L23" s="233">
        <v>27.82629415110927</v>
      </c>
    </row>
    <row r="24" spans="1:12" ht="13.7" customHeight="1">
      <c r="A24" s="235">
        <v>25</v>
      </c>
      <c r="B24" s="236" t="s">
        <v>23</v>
      </c>
      <c r="C24" s="239">
        <v>929531.15</v>
      </c>
      <c r="D24" s="237">
        <v>64</v>
      </c>
      <c r="E24" s="239">
        <f t="shared" si="0"/>
        <v>14523.92421875</v>
      </c>
      <c r="F24" s="239">
        <v>264</v>
      </c>
      <c r="G24" s="238">
        <f t="shared" si="1"/>
        <v>55.014864464962123</v>
      </c>
      <c r="H24" s="239">
        <v>184.50864097910738</v>
      </c>
      <c r="I24" s="234"/>
      <c r="J24" s="235">
        <v>21</v>
      </c>
      <c r="K24" s="236" t="s">
        <v>17</v>
      </c>
      <c r="L24" s="238">
        <v>27.553509157509161</v>
      </c>
    </row>
    <row r="25" spans="1:12" ht="13.7" customHeight="1">
      <c r="A25" s="230">
        <v>72</v>
      </c>
      <c r="B25" s="231" t="s">
        <v>41</v>
      </c>
      <c r="C25" s="234">
        <v>17991679.949999999</v>
      </c>
      <c r="D25" s="232">
        <v>72</v>
      </c>
      <c r="E25" s="234">
        <f t="shared" si="0"/>
        <v>249884.44374999998</v>
      </c>
      <c r="F25" s="234">
        <v>10913</v>
      </c>
      <c r="G25" s="233">
        <f t="shared" si="1"/>
        <v>22.897868940712907</v>
      </c>
      <c r="H25" s="234">
        <v>76.794784839638723</v>
      </c>
      <c r="I25" s="234"/>
      <c r="J25" s="230">
        <v>22</v>
      </c>
      <c r="K25" s="231" t="s">
        <v>21</v>
      </c>
      <c r="L25" s="233">
        <v>27.101686788547777</v>
      </c>
    </row>
    <row r="26" spans="1:12" ht="13.7" customHeight="1">
      <c r="A26" s="235">
        <v>33</v>
      </c>
      <c r="B26" s="236" t="s">
        <v>24</v>
      </c>
      <c r="C26" s="239">
        <v>796158.2</v>
      </c>
      <c r="D26" s="237">
        <v>70</v>
      </c>
      <c r="E26" s="239">
        <f t="shared" si="0"/>
        <v>11373.688571428571</v>
      </c>
      <c r="F26" s="239">
        <v>468</v>
      </c>
      <c r="G26" s="238">
        <f t="shared" si="1"/>
        <v>24.302753357753357</v>
      </c>
      <c r="H26" s="239">
        <v>81.506480797482013</v>
      </c>
      <c r="I26" s="234"/>
      <c r="J26" s="235">
        <v>23</v>
      </c>
      <c r="K26" s="236" t="s">
        <v>8</v>
      </c>
      <c r="L26" s="238">
        <v>26.715199378560332</v>
      </c>
    </row>
    <row r="27" spans="1:12" ht="13.7" customHeight="1">
      <c r="A27" s="230">
        <v>35</v>
      </c>
      <c r="B27" s="231" t="s">
        <v>25</v>
      </c>
      <c r="C27" s="234">
        <v>1077444.75</v>
      </c>
      <c r="D27" s="232">
        <v>74</v>
      </c>
      <c r="E27" s="234">
        <f t="shared" si="0"/>
        <v>14560.06418918919</v>
      </c>
      <c r="F27" s="234">
        <v>697</v>
      </c>
      <c r="G27" s="233">
        <f t="shared" si="1"/>
        <v>20.889618635852496</v>
      </c>
      <c r="H27" s="234">
        <v>70.05952268641353</v>
      </c>
      <c r="I27" s="234"/>
      <c r="J27" s="230">
        <v>24</v>
      </c>
      <c r="K27" s="231" t="s">
        <v>36</v>
      </c>
      <c r="L27" s="233">
        <v>26.387369542066029</v>
      </c>
    </row>
    <row r="28" spans="1:12" ht="13.7" customHeight="1">
      <c r="A28" s="235">
        <v>74</v>
      </c>
      <c r="B28" s="236" t="s">
        <v>93</v>
      </c>
      <c r="C28" s="239">
        <v>29713304</v>
      </c>
      <c r="D28" s="237">
        <v>61</v>
      </c>
      <c r="E28" s="239">
        <f t="shared" si="0"/>
        <v>487103.34426229505</v>
      </c>
      <c r="F28" s="239">
        <v>16172</v>
      </c>
      <c r="G28" s="238">
        <f t="shared" si="1"/>
        <v>30.120167218791433</v>
      </c>
      <c r="H28" s="239">
        <v>101.0169010439367</v>
      </c>
      <c r="I28" s="234"/>
      <c r="J28" s="235">
        <v>25</v>
      </c>
      <c r="K28" s="236" t="s">
        <v>34</v>
      </c>
      <c r="L28" s="238">
        <v>25.429989034844827</v>
      </c>
    </row>
    <row r="29" spans="1:12" ht="13.7" customHeight="1">
      <c r="A29" s="230">
        <v>49</v>
      </c>
      <c r="B29" s="231" t="s">
        <v>26</v>
      </c>
      <c r="C29" s="234">
        <v>670956.85</v>
      </c>
      <c r="D29" s="232">
        <v>62</v>
      </c>
      <c r="E29" s="234">
        <f t="shared" si="0"/>
        <v>10821.884677419355</v>
      </c>
      <c r="F29" s="234">
        <v>485</v>
      </c>
      <c r="G29" s="233">
        <f t="shared" si="1"/>
        <v>22.313164283338878</v>
      </c>
      <c r="H29" s="234">
        <v>74.833804607197251</v>
      </c>
      <c r="I29" s="234"/>
      <c r="J29" s="230">
        <v>26</v>
      </c>
      <c r="K29" s="231" t="s">
        <v>29</v>
      </c>
      <c r="L29" s="233">
        <v>25.338473824312331</v>
      </c>
    </row>
    <row r="30" spans="1:12" ht="13.7" customHeight="1">
      <c r="A30" s="235">
        <v>53</v>
      </c>
      <c r="B30" s="236" t="s">
        <v>27</v>
      </c>
      <c r="C30" s="239">
        <v>15691902.5</v>
      </c>
      <c r="D30" s="237">
        <v>64</v>
      </c>
      <c r="E30" s="239">
        <f t="shared" si="0"/>
        <v>245185.9765625</v>
      </c>
      <c r="F30" s="239">
        <v>10422</v>
      </c>
      <c r="G30" s="238">
        <f t="shared" si="1"/>
        <v>23.525808536029555</v>
      </c>
      <c r="H30" s="239">
        <v>78.900766240767751</v>
      </c>
      <c r="I30" s="234"/>
      <c r="J30" s="235">
        <v>27</v>
      </c>
      <c r="K30" s="236" t="s">
        <v>30</v>
      </c>
      <c r="L30" s="238">
        <v>25.227212649945475</v>
      </c>
    </row>
    <row r="31" spans="1:12" ht="13.7" customHeight="1">
      <c r="A31" s="230">
        <v>54</v>
      </c>
      <c r="B31" s="231" t="s">
        <v>28</v>
      </c>
      <c r="C31" s="234">
        <v>2064171.7</v>
      </c>
      <c r="D31" s="232">
        <v>60</v>
      </c>
      <c r="E31" s="234">
        <f t="shared" si="0"/>
        <v>34402.861666666664</v>
      </c>
      <c r="F31" s="234">
        <v>1077</v>
      </c>
      <c r="G31" s="233">
        <f t="shared" si="1"/>
        <v>31.943232745280095</v>
      </c>
      <c r="H31" s="234">
        <v>107.13109119926303</v>
      </c>
      <c r="I31" s="234"/>
      <c r="J31" s="230">
        <v>28</v>
      </c>
      <c r="K31" s="231" t="s">
        <v>33</v>
      </c>
      <c r="L31" s="233">
        <v>24.522955465587046</v>
      </c>
    </row>
    <row r="32" spans="1:12" ht="13.7" customHeight="1">
      <c r="A32" s="235">
        <v>55</v>
      </c>
      <c r="B32" s="236" t="s">
        <v>29</v>
      </c>
      <c r="C32" s="239">
        <v>571129.19999999995</v>
      </c>
      <c r="D32" s="237">
        <v>70</v>
      </c>
      <c r="E32" s="239">
        <f t="shared" si="0"/>
        <v>8158.988571428571</v>
      </c>
      <c r="F32" s="239">
        <v>322</v>
      </c>
      <c r="G32" s="238">
        <f t="shared" si="1"/>
        <v>25.338473824312331</v>
      </c>
      <c r="H32" s="239">
        <v>84.980076117175116</v>
      </c>
      <c r="I32" s="234"/>
      <c r="J32" s="235">
        <v>29</v>
      </c>
      <c r="K32" s="236" t="s">
        <v>24</v>
      </c>
      <c r="L32" s="238">
        <v>24.302753357753357</v>
      </c>
    </row>
    <row r="33" spans="1:12" ht="13.7" customHeight="1">
      <c r="A33" s="230">
        <v>56</v>
      </c>
      <c r="B33" s="231" t="s">
        <v>30</v>
      </c>
      <c r="C33" s="234">
        <v>1156667.7</v>
      </c>
      <c r="D33" s="232">
        <v>70</v>
      </c>
      <c r="E33" s="234">
        <f t="shared" si="0"/>
        <v>16523.824285714287</v>
      </c>
      <c r="F33" s="234">
        <v>655</v>
      </c>
      <c r="G33" s="233">
        <f t="shared" si="1"/>
        <v>25.227212649945475</v>
      </c>
      <c r="H33" s="234">
        <v>84.606928818243901</v>
      </c>
      <c r="I33" s="234"/>
      <c r="J33" s="230">
        <v>30</v>
      </c>
      <c r="K33" s="231" t="s">
        <v>32</v>
      </c>
      <c r="L33" s="233">
        <v>23.935705888938646</v>
      </c>
    </row>
    <row r="34" spans="1:12" ht="13.7" customHeight="1">
      <c r="A34" s="235">
        <v>57</v>
      </c>
      <c r="B34" s="236" t="s">
        <v>31</v>
      </c>
      <c r="C34" s="239">
        <v>766347.4</v>
      </c>
      <c r="D34" s="237">
        <v>70</v>
      </c>
      <c r="E34" s="239">
        <f t="shared" si="0"/>
        <v>10947.82</v>
      </c>
      <c r="F34" s="239">
        <v>483</v>
      </c>
      <c r="G34" s="238">
        <f t="shared" si="1"/>
        <v>22.666293995859213</v>
      </c>
      <c r="H34" s="239">
        <v>76.018129679704998</v>
      </c>
      <c r="I34" s="234"/>
      <c r="J34" s="235">
        <v>31</v>
      </c>
      <c r="K34" s="236" t="s">
        <v>27</v>
      </c>
      <c r="L34" s="238">
        <v>23.525808536029555</v>
      </c>
    </row>
    <row r="35" spans="1:12" ht="13.7" customHeight="1">
      <c r="A35" s="230">
        <v>58</v>
      </c>
      <c r="B35" s="231" t="s">
        <v>32</v>
      </c>
      <c r="C35" s="234">
        <v>2137937.25</v>
      </c>
      <c r="D35" s="232">
        <v>70</v>
      </c>
      <c r="E35" s="234">
        <f t="shared" si="0"/>
        <v>30541.960714285713</v>
      </c>
      <c r="F35" s="234">
        <v>1276</v>
      </c>
      <c r="G35" s="233">
        <f t="shared" si="1"/>
        <v>23.935705888938646</v>
      </c>
      <c r="H35" s="234">
        <v>80.275478407410588</v>
      </c>
      <c r="I35" s="234"/>
      <c r="J35" s="230">
        <v>32</v>
      </c>
      <c r="K35" s="231" t="s">
        <v>35</v>
      </c>
      <c r="L35" s="233">
        <v>23.513129417651843</v>
      </c>
    </row>
    <row r="36" spans="1:12" ht="13.7" customHeight="1">
      <c r="A36" s="235">
        <v>59</v>
      </c>
      <c r="B36" s="236" t="s">
        <v>33</v>
      </c>
      <c r="C36" s="239">
        <v>424001.9</v>
      </c>
      <c r="D36" s="237">
        <v>70</v>
      </c>
      <c r="E36" s="239">
        <f t="shared" si="0"/>
        <v>6057.17</v>
      </c>
      <c r="F36" s="239">
        <v>247</v>
      </c>
      <c r="G36" s="238">
        <f t="shared" si="1"/>
        <v>24.522955465587046</v>
      </c>
      <c r="H36" s="239">
        <v>82.244993780332393</v>
      </c>
      <c r="I36" s="234"/>
      <c r="J36" s="235">
        <v>33</v>
      </c>
      <c r="K36" s="236" t="s">
        <v>41</v>
      </c>
      <c r="L36" s="238">
        <v>22.897868940712907</v>
      </c>
    </row>
    <row r="37" spans="1:12" ht="13.7" customHeight="1">
      <c r="A37" s="230">
        <v>60</v>
      </c>
      <c r="B37" s="231" t="s">
        <v>34</v>
      </c>
      <c r="C37" s="234">
        <v>68879159.700000003</v>
      </c>
      <c r="D37" s="232">
        <v>70</v>
      </c>
      <c r="E37" s="234">
        <f t="shared" si="0"/>
        <v>983987.99571428576</v>
      </c>
      <c r="F37" s="234">
        <v>38694</v>
      </c>
      <c r="G37" s="233">
        <f t="shared" si="1"/>
        <v>25.429989034844827</v>
      </c>
      <c r="H37" s="234">
        <v>85.28699947849725</v>
      </c>
      <c r="I37" s="234"/>
      <c r="J37" s="230">
        <v>34</v>
      </c>
      <c r="K37" s="231" t="s">
        <v>31</v>
      </c>
      <c r="L37" s="233">
        <v>22.666293995859213</v>
      </c>
    </row>
    <row r="38" spans="1:12" ht="13.7" customHeight="1">
      <c r="A38" s="235">
        <v>61</v>
      </c>
      <c r="B38" s="236" t="s">
        <v>35</v>
      </c>
      <c r="C38" s="239">
        <v>375904.4</v>
      </c>
      <c r="D38" s="237">
        <v>73</v>
      </c>
      <c r="E38" s="239">
        <f t="shared" si="0"/>
        <v>5149.3753424657534</v>
      </c>
      <c r="F38" s="239">
        <v>219</v>
      </c>
      <c r="G38" s="238">
        <f t="shared" si="1"/>
        <v>23.513129417651843</v>
      </c>
      <c r="H38" s="239">
        <v>78.858243062287968</v>
      </c>
      <c r="I38" s="234"/>
      <c r="J38" s="235">
        <v>35</v>
      </c>
      <c r="K38" s="236" t="s">
        <v>26</v>
      </c>
      <c r="L38" s="238">
        <v>22.313164283338878</v>
      </c>
    </row>
    <row r="39" spans="1:12" ht="13.7" customHeight="1">
      <c r="A39" s="230">
        <v>62</v>
      </c>
      <c r="B39" s="231" t="s">
        <v>36</v>
      </c>
      <c r="C39" s="234">
        <v>1734441.8</v>
      </c>
      <c r="D39" s="232">
        <v>70</v>
      </c>
      <c r="E39" s="234">
        <f t="shared" si="0"/>
        <v>24777.74</v>
      </c>
      <c r="F39" s="234">
        <v>939</v>
      </c>
      <c r="G39" s="233">
        <f t="shared" si="1"/>
        <v>26.387369542066029</v>
      </c>
      <c r="H39" s="234">
        <v>88.49785854368271</v>
      </c>
      <c r="I39" s="234"/>
      <c r="J39" s="230">
        <v>36</v>
      </c>
      <c r="K39" s="231" t="s">
        <v>22</v>
      </c>
      <c r="L39" s="233">
        <v>20.995387103971439</v>
      </c>
    </row>
    <row r="40" spans="1:12" s="244" customFormat="1" ht="13.7" customHeight="1">
      <c r="A40" s="250" t="s">
        <v>37</v>
      </c>
      <c r="B40" s="250"/>
      <c r="C40" s="251">
        <f>SUM(C3:C39)</f>
        <v>339239307.04999995</v>
      </c>
      <c r="D40" s="252">
        <v>64.555891309774879</v>
      </c>
      <c r="E40" s="251">
        <f t="shared" si="0"/>
        <v>5254970.5405218881</v>
      </c>
      <c r="F40" s="251">
        <f>SUM(F3:F39)</f>
        <v>176241</v>
      </c>
      <c r="G40" s="252">
        <f t="shared" si="1"/>
        <v>29.81695825898564</v>
      </c>
      <c r="H40" s="253">
        <v>100</v>
      </c>
      <c r="I40" s="243"/>
      <c r="J40" s="246">
        <v>37</v>
      </c>
      <c r="K40" s="247" t="s">
        <v>25</v>
      </c>
      <c r="L40" s="248">
        <v>20.889618635852496</v>
      </c>
    </row>
    <row r="41" spans="1:12" ht="3.75" customHeight="1">
      <c r="A41" s="250"/>
      <c r="B41" s="250"/>
      <c r="C41" s="251"/>
      <c r="D41" s="252"/>
      <c r="E41" s="251"/>
      <c r="F41" s="251"/>
      <c r="G41" s="252" t="e">
        <f t="shared" si="1"/>
        <v>#DIV/0!</v>
      </c>
      <c r="H41" s="253"/>
      <c r="I41" s="234"/>
      <c r="J41" s="230"/>
      <c r="K41" s="231"/>
      <c r="L41" s="233"/>
    </row>
    <row r="42" spans="1:12" ht="12.95" customHeight="1">
      <c r="A42" s="224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2">
      <c r="A43" s="224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</row>
    <row r="44" spans="1:12">
      <c r="A44" s="224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</row>
    <row r="45" spans="1:12">
      <c r="A45" s="224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</row>
    <row r="46" spans="1:12">
      <c r="A46" s="224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</row>
    <row r="47" spans="1:12">
      <c r="A47" s="224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</row>
    <row r="48" spans="1:12">
      <c r="A48" s="224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</row>
  </sheetData>
  <sheetProtection sheet="1" objects="1" scenarios="1"/>
  <mergeCells count="10">
    <mergeCell ref="F40:F41"/>
    <mergeCell ref="G40:G41"/>
    <mergeCell ref="H40:H41"/>
    <mergeCell ref="J2:L2"/>
    <mergeCell ref="J19:K19"/>
    <mergeCell ref="A2:B2"/>
    <mergeCell ref="A40:B41"/>
    <mergeCell ref="C40:C41"/>
    <mergeCell ref="D40:D41"/>
    <mergeCell ref="E40:E41"/>
  </mergeCells>
  <pageMargins left="0" right="0" top="0" bottom="0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0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ColWidth="10.7109375" defaultRowHeight="12.75"/>
  <cols>
    <col min="1" max="1" width="4.7109375" style="210" customWidth="1"/>
    <col min="2" max="2" width="22.7109375" style="157" customWidth="1"/>
    <col min="3" max="5" width="11.7109375" style="157" customWidth="1"/>
    <col min="6" max="6" width="12.7109375" style="157" customWidth="1"/>
    <col min="7" max="8" width="11.7109375" style="157" customWidth="1"/>
    <col min="9" max="9" width="12.7109375" style="157" customWidth="1"/>
    <col min="10" max="10" width="11.7109375" style="213" customWidth="1"/>
    <col min="11" max="11" width="11.7109375" style="157" customWidth="1"/>
    <col min="12" max="16384" width="10.7109375" style="157"/>
  </cols>
  <sheetData>
    <row r="1" spans="1:24" s="155" customFormat="1" ht="18" customHeight="1" thickBot="1">
      <c r="A1" s="216" t="s">
        <v>122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156"/>
      <c r="M1" s="157"/>
      <c r="N1" s="156"/>
      <c r="P1" s="156"/>
      <c r="R1" s="156"/>
      <c r="T1" s="156"/>
      <c r="V1" s="156"/>
      <c r="X1" s="156"/>
    </row>
    <row r="2" spans="1:24" ht="14.1" customHeight="1">
      <c r="A2" s="267" t="s">
        <v>0</v>
      </c>
      <c r="B2" s="268"/>
      <c r="C2" s="273" t="s">
        <v>131</v>
      </c>
      <c r="D2" s="273" t="s">
        <v>123</v>
      </c>
      <c r="E2" s="273" t="s">
        <v>95</v>
      </c>
      <c r="F2" s="273" t="s">
        <v>124</v>
      </c>
      <c r="G2" s="261" t="s">
        <v>2</v>
      </c>
      <c r="H2" s="261"/>
      <c r="I2" s="261" t="s">
        <v>1</v>
      </c>
      <c r="J2" s="261"/>
      <c r="K2" s="262"/>
      <c r="L2" s="156"/>
      <c r="N2" s="156"/>
      <c r="P2" s="156"/>
      <c r="R2" s="156"/>
      <c r="T2" s="156"/>
      <c r="V2" s="156"/>
      <c r="X2" s="156"/>
    </row>
    <row r="3" spans="1:24" ht="14.1" customHeight="1">
      <c r="A3" s="269"/>
      <c r="B3" s="270"/>
      <c r="C3" s="274"/>
      <c r="D3" s="274"/>
      <c r="E3" s="274"/>
      <c r="F3" s="274"/>
      <c r="G3" s="265" t="s">
        <v>125</v>
      </c>
      <c r="H3" s="265" t="s">
        <v>129</v>
      </c>
      <c r="I3" s="265" t="s">
        <v>127</v>
      </c>
      <c r="J3" s="265" t="s">
        <v>130</v>
      </c>
      <c r="K3" s="263" t="s">
        <v>128</v>
      </c>
      <c r="L3" s="156"/>
      <c r="N3" s="156"/>
      <c r="P3" s="156"/>
      <c r="R3" s="156"/>
      <c r="T3" s="156"/>
      <c r="V3" s="156"/>
      <c r="X3" s="156"/>
    </row>
    <row r="4" spans="1:24" s="159" customFormat="1" ht="14.1" customHeight="1" thickBot="1">
      <c r="A4" s="271"/>
      <c r="B4" s="272"/>
      <c r="C4" s="275"/>
      <c r="D4" s="275"/>
      <c r="E4" s="275"/>
      <c r="F4" s="275"/>
      <c r="G4" s="266"/>
      <c r="H4" s="266"/>
      <c r="I4" s="266"/>
      <c r="J4" s="266"/>
      <c r="K4" s="264"/>
      <c r="L4" s="158"/>
      <c r="N4" s="158"/>
      <c r="P4" s="158"/>
      <c r="R4" s="158"/>
      <c r="T4" s="158"/>
      <c r="V4" s="158"/>
      <c r="X4" s="158"/>
    </row>
    <row r="5" spans="1:24" ht="13.35" customHeight="1">
      <c r="A5" s="160">
        <v>1</v>
      </c>
      <c r="B5" s="161" t="s">
        <v>3</v>
      </c>
      <c r="C5" s="162">
        <v>33641</v>
      </c>
      <c r="D5" s="163">
        <v>62</v>
      </c>
      <c r="E5" s="164">
        <v>1.5</v>
      </c>
      <c r="F5" s="165">
        <v>1.83</v>
      </c>
      <c r="G5" s="166">
        <v>1.4</v>
      </c>
      <c r="H5" s="163"/>
      <c r="I5" s="167">
        <v>0.25</v>
      </c>
      <c r="J5" s="214" t="s">
        <v>126</v>
      </c>
      <c r="K5" s="168"/>
      <c r="L5" s="156"/>
      <c r="N5" s="156"/>
      <c r="P5" s="156"/>
      <c r="R5" s="156"/>
      <c r="T5" s="156"/>
      <c r="V5" s="156"/>
      <c r="X5" s="156"/>
    </row>
    <row r="6" spans="1:24" ht="13.35" customHeight="1">
      <c r="A6" s="169">
        <v>2</v>
      </c>
      <c r="B6" s="170" t="s">
        <v>4</v>
      </c>
      <c r="C6" s="171">
        <v>2582</v>
      </c>
      <c r="D6" s="172">
        <v>65</v>
      </c>
      <c r="E6" s="173" t="s">
        <v>5</v>
      </c>
      <c r="F6" s="174">
        <v>2.1</v>
      </c>
      <c r="G6" s="175">
        <v>3.8</v>
      </c>
      <c r="H6" s="172"/>
      <c r="I6" s="176">
        <v>0.25</v>
      </c>
      <c r="J6" s="172"/>
      <c r="K6" s="177">
        <v>75</v>
      </c>
      <c r="L6" s="156"/>
      <c r="N6" s="156"/>
      <c r="P6" s="156"/>
      <c r="R6" s="156"/>
      <c r="T6" s="156"/>
      <c r="V6" s="156"/>
      <c r="X6" s="156"/>
    </row>
    <row r="7" spans="1:24" ht="13.35" customHeight="1">
      <c r="A7" s="169">
        <v>3</v>
      </c>
      <c r="B7" s="170" t="s">
        <v>6</v>
      </c>
      <c r="C7" s="178">
        <v>3269</v>
      </c>
      <c r="D7" s="179">
        <v>61</v>
      </c>
      <c r="E7" s="180">
        <v>1.5</v>
      </c>
      <c r="F7" s="175">
        <v>1</v>
      </c>
      <c r="G7" s="181">
        <v>3.6</v>
      </c>
      <c r="H7" s="179"/>
      <c r="I7" s="182">
        <v>0.25</v>
      </c>
      <c r="J7" s="172"/>
      <c r="K7" s="183" t="s">
        <v>126</v>
      </c>
      <c r="L7" s="156"/>
      <c r="N7" s="156"/>
      <c r="P7" s="156"/>
      <c r="R7" s="156"/>
      <c r="T7" s="156"/>
      <c r="V7" s="156"/>
      <c r="X7" s="156"/>
    </row>
    <row r="8" spans="1:24" ht="13.35" customHeight="1">
      <c r="A8" s="169">
        <v>71</v>
      </c>
      <c r="B8" s="170" t="s">
        <v>40</v>
      </c>
      <c r="C8" s="171">
        <v>4826</v>
      </c>
      <c r="D8" s="172">
        <v>52</v>
      </c>
      <c r="E8" s="173"/>
      <c r="F8" s="174">
        <v>1.2</v>
      </c>
      <c r="G8" s="175">
        <v>2</v>
      </c>
      <c r="H8" s="172"/>
      <c r="I8" s="176">
        <v>0.3</v>
      </c>
      <c r="J8" s="172"/>
      <c r="K8" s="184">
        <v>132.94999999999999</v>
      </c>
      <c r="L8" s="156"/>
      <c r="N8" s="156"/>
      <c r="P8" s="156"/>
      <c r="R8" s="156"/>
      <c r="T8" s="156"/>
      <c r="V8" s="156"/>
      <c r="X8" s="156"/>
    </row>
    <row r="9" spans="1:24" ht="13.35" customHeight="1">
      <c r="A9" s="169">
        <v>6</v>
      </c>
      <c r="B9" s="170" t="s">
        <v>7</v>
      </c>
      <c r="C9" s="185">
        <v>1585</v>
      </c>
      <c r="D9" s="186">
        <v>61</v>
      </c>
      <c r="E9" s="187">
        <v>1.5</v>
      </c>
      <c r="F9" s="188">
        <v>2.2000000000000002</v>
      </c>
      <c r="G9" s="189">
        <v>4.2</v>
      </c>
      <c r="H9" s="186"/>
      <c r="I9" s="190">
        <v>0.25</v>
      </c>
      <c r="J9" s="191"/>
      <c r="K9" s="192">
        <v>72</v>
      </c>
      <c r="L9" s="156"/>
      <c r="N9" s="156"/>
      <c r="P9" s="156"/>
      <c r="R9" s="156"/>
      <c r="T9" s="156"/>
      <c r="V9" s="156"/>
      <c r="X9" s="156"/>
    </row>
    <row r="10" spans="1:24" ht="13.35" customHeight="1">
      <c r="A10" s="169">
        <v>7</v>
      </c>
      <c r="B10" s="170" t="s">
        <v>8</v>
      </c>
      <c r="C10" s="171">
        <v>1931</v>
      </c>
      <c r="D10" s="193">
        <v>72</v>
      </c>
      <c r="E10" s="173">
        <v>1.5</v>
      </c>
      <c r="F10" s="174">
        <v>1.95</v>
      </c>
      <c r="G10" s="175">
        <v>3.7</v>
      </c>
      <c r="H10" s="172"/>
      <c r="I10" s="176">
        <v>0.25</v>
      </c>
      <c r="J10" s="172"/>
      <c r="K10" s="177">
        <v>80</v>
      </c>
      <c r="L10" s="156"/>
      <c r="N10" s="156"/>
      <c r="P10" s="156"/>
      <c r="R10" s="156"/>
      <c r="T10" s="156"/>
      <c r="V10" s="156"/>
      <c r="X10" s="156"/>
    </row>
    <row r="11" spans="1:24" ht="13.35" customHeight="1">
      <c r="A11" s="169">
        <v>8</v>
      </c>
      <c r="B11" s="170" t="s">
        <v>9</v>
      </c>
      <c r="C11" s="185">
        <v>266</v>
      </c>
      <c r="D11" s="186">
        <v>68</v>
      </c>
      <c r="E11" s="187">
        <v>1.5</v>
      </c>
      <c r="F11" s="188">
        <v>3.2</v>
      </c>
      <c r="G11" s="189"/>
      <c r="H11" s="186">
        <v>50</v>
      </c>
      <c r="I11" s="190">
        <v>0.3</v>
      </c>
      <c r="J11" s="191"/>
      <c r="K11" s="192">
        <v>90</v>
      </c>
      <c r="L11" s="156"/>
      <c r="N11" s="156"/>
      <c r="P11" s="156"/>
      <c r="R11" s="156"/>
      <c r="T11" s="156"/>
      <c r="V11" s="156"/>
      <c r="X11" s="156"/>
    </row>
    <row r="12" spans="1:24" ht="13.35" customHeight="1">
      <c r="A12" s="169">
        <v>9</v>
      </c>
      <c r="B12" s="170" t="s">
        <v>10</v>
      </c>
      <c r="C12" s="171">
        <v>4509</v>
      </c>
      <c r="D12" s="172">
        <v>61</v>
      </c>
      <c r="E12" s="173">
        <v>1.5</v>
      </c>
      <c r="F12" s="174">
        <v>1.8</v>
      </c>
      <c r="G12" s="175">
        <v>2.4</v>
      </c>
      <c r="H12" s="172"/>
      <c r="I12" s="176">
        <v>0.28000000000000003</v>
      </c>
      <c r="J12" s="172"/>
      <c r="K12" s="177">
        <v>69</v>
      </c>
      <c r="L12" s="156"/>
      <c r="N12" s="156"/>
      <c r="P12" s="156"/>
      <c r="R12" s="156"/>
      <c r="T12" s="156"/>
      <c r="V12" s="156"/>
      <c r="X12" s="156"/>
    </row>
    <row r="13" spans="1:24" ht="13.35" customHeight="1">
      <c r="A13" s="169">
        <v>10</v>
      </c>
      <c r="B13" s="170" t="s">
        <v>11</v>
      </c>
      <c r="C13" s="185">
        <v>946</v>
      </c>
      <c r="D13" s="186">
        <v>68</v>
      </c>
      <c r="E13" s="187" t="s">
        <v>5</v>
      </c>
      <c r="F13" s="188">
        <v>3.4</v>
      </c>
      <c r="G13" s="189">
        <v>3</v>
      </c>
      <c r="H13" s="186"/>
      <c r="I13" s="190">
        <v>0.25</v>
      </c>
      <c r="J13" s="191"/>
      <c r="K13" s="192">
        <v>40</v>
      </c>
      <c r="L13" s="156"/>
      <c r="N13" s="156"/>
      <c r="P13" s="156"/>
      <c r="R13" s="156"/>
      <c r="T13" s="156"/>
      <c r="V13" s="156"/>
      <c r="X13" s="156"/>
    </row>
    <row r="14" spans="1:24" ht="13.35" customHeight="1">
      <c r="A14" s="169">
        <v>11</v>
      </c>
      <c r="B14" s="170" t="s">
        <v>12</v>
      </c>
      <c r="C14" s="171">
        <v>5285</v>
      </c>
      <c r="D14" s="172">
        <v>68</v>
      </c>
      <c r="E14" s="173">
        <v>1.5</v>
      </c>
      <c r="F14" s="174">
        <v>1.2</v>
      </c>
      <c r="G14" s="194">
        <v>2.0499999999999998</v>
      </c>
      <c r="H14" s="172"/>
      <c r="I14" s="176">
        <v>0.3</v>
      </c>
      <c r="J14" s="172"/>
      <c r="K14" s="177">
        <v>70</v>
      </c>
      <c r="L14" s="156"/>
      <c r="N14" s="156"/>
      <c r="P14" s="156"/>
      <c r="R14" s="156"/>
      <c r="T14" s="156"/>
      <c r="V14" s="156"/>
      <c r="X14" s="156"/>
    </row>
    <row r="15" spans="1:24" ht="13.35" customHeight="1">
      <c r="A15" s="169">
        <v>12</v>
      </c>
      <c r="B15" s="170" t="s">
        <v>13</v>
      </c>
      <c r="C15" s="185">
        <v>4692</v>
      </c>
      <c r="D15" s="186">
        <v>63</v>
      </c>
      <c r="E15" s="187">
        <v>1.5</v>
      </c>
      <c r="F15" s="195">
        <v>0.9</v>
      </c>
      <c r="G15" s="189">
        <v>3</v>
      </c>
      <c r="H15" s="186"/>
      <c r="I15" s="190">
        <v>0.3</v>
      </c>
      <c r="J15" s="191"/>
      <c r="K15" s="192">
        <v>59</v>
      </c>
      <c r="L15" s="156"/>
      <c r="N15" s="156"/>
      <c r="P15" s="156"/>
      <c r="R15" s="156"/>
      <c r="T15" s="156"/>
      <c r="V15" s="156"/>
      <c r="X15" s="156"/>
    </row>
    <row r="16" spans="1:24" ht="13.35" customHeight="1">
      <c r="A16" s="169">
        <v>73</v>
      </c>
      <c r="B16" s="170" t="s">
        <v>92</v>
      </c>
      <c r="C16" s="171">
        <v>8967</v>
      </c>
      <c r="D16" s="172">
        <v>58</v>
      </c>
      <c r="E16" s="173">
        <v>1.5</v>
      </c>
      <c r="F16" s="174">
        <v>1.4</v>
      </c>
      <c r="G16" s="175">
        <v>1.9</v>
      </c>
      <c r="H16" s="172"/>
      <c r="I16" s="176">
        <v>0.3</v>
      </c>
      <c r="J16" s="172"/>
      <c r="K16" s="184">
        <v>54</v>
      </c>
      <c r="L16" s="156"/>
      <c r="N16" s="156"/>
      <c r="P16" s="156"/>
      <c r="R16" s="156"/>
      <c r="T16" s="156"/>
      <c r="V16" s="156"/>
      <c r="X16" s="156"/>
    </row>
    <row r="17" spans="1:24" ht="13.35" customHeight="1">
      <c r="A17" s="169">
        <v>15</v>
      </c>
      <c r="B17" s="170" t="s">
        <v>14</v>
      </c>
      <c r="C17" s="185">
        <v>5778</v>
      </c>
      <c r="D17" s="186">
        <v>67</v>
      </c>
      <c r="E17" s="187">
        <v>1.5</v>
      </c>
      <c r="F17" s="188">
        <v>1.5</v>
      </c>
      <c r="G17" s="189">
        <v>1.8</v>
      </c>
      <c r="H17" s="186"/>
      <c r="I17" s="190">
        <v>0.25</v>
      </c>
      <c r="J17" s="191"/>
      <c r="K17" s="192">
        <v>50</v>
      </c>
      <c r="L17" s="156"/>
      <c r="N17" s="156"/>
      <c r="P17" s="156"/>
      <c r="R17" s="156"/>
      <c r="T17" s="156"/>
      <c r="V17" s="156"/>
      <c r="X17" s="156"/>
    </row>
    <row r="18" spans="1:24" ht="13.35" customHeight="1">
      <c r="A18" s="169">
        <v>16</v>
      </c>
      <c r="B18" s="170" t="s">
        <v>15</v>
      </c>
      <c r="C18" s="171">
        <v>4677</v>
      </c>
      <c r="D18" s="172">
        <v>69</v>
      </c>
      <c r="E18" s="173" t="s">
        <v>5</v>
      </c>
      <c r="F18" s="174">
        <v>1.75</v>
      </c>
      <c r="G18" s="175">
        <v>2.5</v>
      </c>
      <c r="H18" s="172"/>
      <c r="I18" s="176">
        <v>0.3</v>
      </c>
      <c r="J18" s="215" t="s">
        <v>126</v>
      </c>
      <c r="K18" s="184"/>
      <c r="L18" s="156"/>
      <c r="N18" s="156"/>
      <c r="P18" s="156"/>
      <c r="R18" s="156"/>
      <c r="T18" s="156"/>
      <c r="V18" s="156"/>
      <c r="X18" s="156"/>
    </row>
    <row r="19" spans="1:24" ht="13.35" customHeight="1">
      <c r="A19" s="169">
        <v>18</v>
      </c>
      <c r="B19" s="170" t="s">
        <v>16</v>
      </c>
      <c r="C19" s="185">
        <v>1104</v>
      </c>
      <c r="D19" s="196">
        <v>65</v>
      </c>
      <c r="E19" s="187">
        <v>1.5</v>
      </c>
      <c r="F19" s="195">
        <v>2.5</v>
      </c>
      <c r="G19" s="189"/>
      <c r="H19" s="196">
        <v>80</v>
      </c>
      <c r="I19" s="190">
        <v>0.3</v>
      </c>
      <c r="J19" s="191"/>
      <c r="K19" s="192">
        <v>40</v>
      </c>
      <c r="L19" s="156"/>
      <c r="N19" s="156"/>
      <c r="P19" s="156"/>
      <c r="R19" s="156"/>
      <c r="T19" s="156"/>
      <c r="V19" s="156"/>
      <c r="X19" s="156"/>
    </row>
    <row r="20" spans="1:24" ht="13.35" customHeight="1">
      <c r="A20" s="169">
        <v>19</v>
      </c>
      <c r="B20" s="170" t="s">
        <v>17</v>
      </c>
      <c r="C20" s="171">
        <v>105</v>
      </c>
      <c r="D20" s="172">
        <v>65</v>
      </c>
      <c r="E20" s="173" t="s">
        <v>5</v>
      </c>
      <c r="F20" s="174">
        <v>1.5</v>
      </c>
      <c r="G20" s="175">
        <v>3.8</v>
      </c>
      <c r="H20" s="172"/>
      <c r="I20" s="176">
        <v>0.3</v>
      </c>
      <c r="J20" s="172"/>
      <c r="K20" s="184" t="s">
        <v>126</v>
      </c>
      <c r="L20" s="156"/>
      <c r="N20" s="156"/>
      <c r="P20" s="156"/>
      <c r="R20" s="156"/>
      <c r="T20" s="156"/>
      <c r="V20" s="156"/>
      <c r="X20" s="156"/>
    </row>
    <row r="21" spans="1:24" ht="13.35" customHeight="1">
      <c r="A21" s="169">
        <v>20</v>
      </c>
      <c r="B21" s="170" t="s">
        <v>18</v>
      </c>
      <c r="C21" s="185">
        <v>3869</v>
      </c>
      <c r="D21" s="186">
        <v>66</v>
      </c>
      <c r="E21" s="187">
        <v>1.5</v>
      </c>
      <c r="F21" s="188">
        <v>0.9</v>
      </c>
      <c r="G21" s="189">
        <v>2.2000000000000002</v>
      </c>
      <c r="H21" s="186"/>
      <c r="I21" s="190">
        <v>0.3</v>
      </c>
      <c r="J21" s="191"/>
      <c r="K21" s="197" t="s">
        <v>126</v>
      </c>
      <c r="L21" s="156"/>
      <c r="N21" s="156"/>
      <c r="P21" s="156"/>
      <c r="R21" s="156"/>
      <c r="T21" s="156"/>
      <c r="V21" s="156"/>
      <c r="X21" s="156"/>
    </row>
    <row r="22" spans="1:24" ht="13.35" customHeight="1">
      <c r="A22" s="169">
        <v>21</v>
      </c>
      <c r="B22" s="170" t="s">
        <v>19</v>
      </c>
      <c r="C22" s="171">
        <v>1997</v>
      </c>
      <c r="D22" s="172">
        <v>60</v>
      </c>
      <c r="E22" s="173">
        <v>1.5</v>
      </c>
      <c r="F22" s="174">
        <v>1.9</v>
      </c>
      <c r="G22" s="194">
        <v>2.6</v>
      </c>
      <c r="H22" s="172"/>
      <c r="I22" s="176">
        <v>0.25</v>
      </c>
      <c r="J22" s="172"/>
      <c r="K22" s="177">
        <v>76</v>
      </c>
      <c r="L22" s="156"/>
      <c r="N22" s="156"/>
      <c r="P22" s="156"/>
      <c r="R22" s="156"/>
      <c r="T22" s="156"/>
      <c r="V22" s="156"/>
      <c r="X22" s="156"/>
    </row>
    <row r="23" spans="1:24" ht="13.35" customHeight="1">
      <c r="A23" s="169">
        <v>22</v>
      </c>
      <c r="B23" s="170" t="s">
        <v>20</v>
      </c>
      <c r="C23" s="185">
        <v>2407</v>
      </c>
      <c r="D23" s="186">
        <v>70</v>
      </c>
      <c r="E23" s="187" t="s">
        <v>5</v>
      </c>
      <c r="F23" s="188">
        <v>1.95</v>
      </c>
      <c r="G23" s="189">
        <v>3.25</v>
      </c>
      <c r="H23" s="186"/>
      <c r="I23" s="190">
        <v>0.25</v>
      </c>
      <c r="J23" s="191"/>
      <c r="K23" s="192">
        <v>60</v>
      </c>
      <c r="L23" s="156"/>
      <c r="N23" s="156"/>
      <c r="P23" s="156"/>
      <c r="R23" s="156"/>
      <c r="T23" s="156"/>
      <c r="V23" s="156"/>
      <c r="X23" s="156"/>
    </row>
    <row r="24" spans="1:24" ht="13.35" customHeight="1">
      <c r="A24" s="169">
        <v>23</v>
      </c>
      <c r="B24" s="170" t="s">
        <v>21</v>
      </c>
      <c r="C24" s="171">
        <v>223</v>
      </c>
      <c r="D24" s="193">
        <v>65</v>
      </c>
      <c r="E24" s="173">
        <v>1.5</v>
      </c>
      <c r="F24" s="174">
        <v>2.1</v>
      </c>
      <c r="G24" s="175">
        <v>2.8</v>
      </c>
      <c r="H24" s="172"/>
      <c r="I24" s="176">
        <v>0.25</v>
      </c>
      <c r="J24" s="172"/>
      <c r="K24" s="184" t="s">
        <v>126</v>
      </c>
      <c r="L24" s="156"/>
      <c r="N24" s="156"/>
      <c r="P24" s="156"/>
      <c r="R24" s="156"/>
      <c r="T24" s="156"/>
      <c r="V24" s="156"/>
      <c r="X24" s="156"/>
    </row>
    <row r="25" spans="1:24" ht="13.35" customHeight="1">
      <c r="A25" s="169">
        <v>24</v>
      </c>
      <c r="B25" s="170" t="s">
        <v>22</v>
      </c>
      <c r="C25" s="185">
        <v>249</v>
      </c>
      <c r="D25" s="186">
        <v>72</v>
      </c>
      <c r="E25" s="187">
        <v>1.5</v>
      </c>
      <c r="F25" s="188">
        <v>5.5</v>
      </c>
      <c r="G25" s="189">
        <v>3.5</v>
      </c>
      <c r="H25" s="186"/>
      <c r="I25" s="198">
        <v>0.2</v>
      </c>
      <c r="J25" s="191"/>
      <c r="K25" s="192">
        <v>80</v>
      </c>
      <c r="L25" s="156"/>
      <c r="N25" s="156"/>
      <c r="P25" s="156"/>
      <c r="R25" s="156"/>
      <c r="T25" s="156"/>
      <c r="V25" s="156"/>
      <c r="X25" s="156"/>
    </row>
    <row r="26" spans="1:24" ht="13.35" customHeight="1">
      <c r="A26" s="169">
        <v>25</v>
      </c>
      <c r="B26" s="170" t="s">
        <v>23</v>
      </c>
      <c r="C26" s="171">
        <v>264</v>
      </c>
      <c r="D26" s="172">
        <v>64</v>
      </c>
      <c r="E26" s="173">
        <v>1.5</v>
      </c>
      <c r="F26" s="174">
        <v>3.7</v>
      </c>
      <c r="G26" s="175">
        <v>4</v>
      </c>
      <c r="H26" s="172"/>
      <c r="I26" s="176">
        <v>0.3</v>
      </c>
      <c r="J26" s="172"/>
      <c r="K26" s="184" t="s">
        <v>126</v>
      </c>
      <c r="L26" s="156"/>
      <c r="N26" s="156"/>
      <c r="P26" s="156"/>
      <c r="R26" s="156"/>
      <c r="T26" s="156"/>
      <c r="V26" s="156"/>
      <c r="X26" s="156"/>
    </row>
    <row r="27" spans="1:24" ht="13.35" customHeight="1">
      <c r="A27" s="169">
        <v>72</v>
      </c>
      <c r="B27" s="170" t="s">
        <v>41</v>
      </c>
      <c r="C27" s="185">
        <v>10913</v>
      </c>
      <c r="D27" s="186">
        <v>72</v>
      </c>
      <c r="E27" s="187"/>
      <c r="F27" s="188">
        <v>1.55</v>
      </c>
      <c r="G27" s="199">
        <v>2.4500000000000002</v>
      </c>
      <c r="H27" s="186"/>
      <c r="I27" s="190">
        <v>0.2</v>
      </c>
      <c r="J27" s="191"/>
      <c r="K27" s="192">
        <v>105</v>
      </c>
      <c r="L27" s="156"/>
      <c r="N27" s="156"/>
      <c r="P27" s="156"/>
      <c r="R27" s="156"/>
      <c r="T27" s="156"/>
      <c r="V27" s="156"/>
      <c r="X27" s="156"/>
    </row>
    <row r="28" spans="1:24" ht="13.35" customHeight="1">
      <c r="A28" s="169">
        <v>33</v>
      </c>
      <c r="B28" s="170" t="s">
        <v>24</v>
      </c>
      <c r="C28" s="171">
        <v>468</v>
      </c>
      <c r="D28" s="172">
        <v>70</v>
      </c>
      <c r="E28" s="173" t="s">
        <v>5</v>
      </c>
      <c r="F28" s="174">
        <v>2.5499999999999998</v>
      </c>
      <c r="G28" s="175">
        <v>4.3</v>
      </c>
      <c r="H28" s="172"/>
      <c r="I28" s="176">
        <v>0.25</v>
      </c>
      <c r="J28" s="172"/>
      <c r="K28" s="177">
        <v>70</v>
      </c>
      <c r="L28" s="156"/>
      <c r="N28" s="156"/>
      <c r="P28" s="156"/>
      <c r="R28" s="156"/>
      <c r="T28" s="156"/>
      <c r="V28" s="156"/>
      <c r="X28" s="156"/>
    </row>
    <row r="29" spans="1:24" ht="13.35" customHeight="1">
      <c r="A29" s="169">
        <v>35</v>
      </c>
      <c r="B29" s="170" t="s">
        <v>25</v>
      </c>
      <c r="C29" s="185">
        <v>697</v>
      </c>
      <c r="D29" s="186">
        <v>74</v>
      </c>
      <c r="E29" s="187">
        <v>1.5</v>
      </c>
      <c r="F29" s="188">
        <v>3</v>
      </c>
      <c r="G29" s="189">
        <v>2.4</v>
      </c>
      <c r="H29" s="186"/>
      <c r="I29" s="190">
        <v>0.25</v>
      </c>
      <c r="J29" s="191"/>
      <c r="K29" s="192">
        <v>60</v>
      </c>
      <c r="L29" s="156"/>
      <c r="N29" s="156"/>
      <c r="P29" s="156"/>
      <c r="R29" s="156"/>
      <c r="T29" s="156"/>
      <c r="V29" s="156"/>
      <c r="X29" s="156"/>
    </row>
    <row r="30" spans="1:24" ht="13.35" customHeight="1">
      <c r="A30" s="169">
        <v>74</v>
      </c>
      <c r="B30" s="170" t="s">
        <v>93</v>
      </c>
      <c r="C30" s="171">
        <v>16172</v>
      </c>
      <c r="D30" s="172">
        <v>61</v>
      </c>
      <c r="E30" s="173">
        <v>1.5</v>
      </c>
      <c r="F30" s="174">
        <v>2.5</v>
      </c>
      <c r="G30" s="175">
        <v>3</v>
      </c>
      <c r="H30" s="172"/>
      <c r="I30" s="176">
        <v>0.2</v>
      </c>
      <c r="J30" s="172"/>
      <c r="K30" s="184" t="s">
        <v>126</v>
      </c>
      <c r="L30" s="156"/>
      <c r="N30" s="156"/>
      <c r="P30" s="156"/>
      <c r="R30" s="156"/>
      <c r="T30" s="156"/>
      <c r="V30" s="156"/>
      <c r="X30" s="156"/>
    </row>
    <row r="31" spans="1:24" ht="13.35" customHeight="1">
      <c r="A31" s="169">
        <v>49</v>
      </c>
      <c r="B31" s="170" t="s">
        <v>26</v>
      </c>
      <c r="C31" s="185">
        <v>485</v>
      </c>
      <c r="D31" s="186">
        <v>62</v>
      </c>
      <c r="E31" s="187">
        <v>1.5</v>
      </c>
      <c r="F31" s="195">
        <v>2.1</v>
      </c>
      <c r="G31" s="189">
        <v>2.7</v>
      </c>
      <c r="H31" s="186"/>
      <c r="I31" s="190">
        <v>0.3</v>
      </c>
      <c r="J31" s="191"/>
      <c r="K31" s="192">
        <v>60</v>
      </c>
      <c r="L31" s="156"/>
      <c r="N31" s="156"/>
      <c r="P31" s="156"/>
      <c r="R31" s="156"/>
      <c r="T31" s="156"/>
      <c r="V31" s="156"/>
      <c r="X31" s="156"/>
    </row>
    <row r="32" spans="1:24" ht="13.35" customHeight="1">
      <c r="A32" s="169">
        <v>53</v>
      </c>
      <c r="B32" s="170" t="s">
        <v>27</v>
      </c>
      <c r="C32" s="171">
        <v>10422</v>
      </c>
      <c r="D32" s="172">
        <v>64</v>
      </c>
      <c r="E32" s="173">
        <v>1.5</v>
      </c>
      <c r="F32" s="200">
        <v>3.5</v>
      </c>
      <c r="G32" s="175">
        <v>1.8</v>
      </c>
      <c r="H32" s="172"/>
      <c r="I32" s="176">
        <v>0.3</v>
      </c>
      <c r="J32" s="172"/>
      <c r="K32" s="177">
        <v>93.05</v>
      </c>
      <c r="L32" s="156"/>
      <c r="N32" s="156"/>
      <c r="P32" s="156"/>
      <c r="R32" s="156"/>
      <c r="T32" s="156"/>
      <c r="V32" s="156"/>
      <c r="X32" s="156"/>
    </row>
    <row r="33" spans="1:24" ht="13.35" customHeight="1">
      <c r="A33" s="169">
        <v>54</v>
      </c>
      <c r="B33" s="170" t="s">
        <v>28</v>
      </c>
      <c r="C33" s="185">
        <v>1077</v>
      </c>
      <c r="D33" s="186">
        <v>60</v>
      </c>
      <c r="E33" s="187">
        <v>1.5</v>
      </c>
      <c r="F33" s="188">
        <v>2.5499999999999998</v>
      </c>
      <c r="G33" s="199">
        <v>4</v>
      </c>
      <c r="H33" s="186"/>
      <c r="I33" s="190">
        <v>0.3</v>
      </c>
      <c r="J33" s="191"/>
      <c r="K33" s="192">
        <v>79</v>
      </c>
      <c r="L33" s="156"/>
      <c r="N33" s="156"/>
      <c r="P33" s="156"/>
      <c r="R33" s="156"/>
      <c r="T33" s="156"/>
      <c r="V33" s="156"/>
      <c r="X33" s="156"/>
    </row>
    <row r="34" spans="1:24" ht="13.35" customHeight="1">
      <c r="A34" s="169">
        <v>55</v>
      </c>
      <c r="B34" s="170" t="s">
        <v>29</v>
      </c>
      <c r="C34" s="171">
        <v>322</v>
      </c>
      <c r="D34" s="172">
        <v>70</v>
      </c>
      <c r="E34" s="173" t="s">
        <v>5</v>
      </c>
      <c r="F34" s="174">
        <v>3.1</v>
      </c>
      <c r="G34" s="175" t="s">
        <v>5</v>
      </c>
      <c r="H34" s="172"/>
      <c r="I34" s="176">
        <v>0.3</v>
      </c>
      <c r="J34" s="172"/>
      <c r="K34" s="177">
        <v>45</v>
      </c>
      <c r="L34" s="156"/>
      <c r="N34" s="156"/>
      <c r="P34" s="156"/>
      <c r="R34" s="156"/>
      <c r="T34" s="156"/>
      <c r="V34" s="156"/>
      <c r="X34" s="156"/>
    </row>
    <row r="35" spans="1:24" ht="13.35" customHeight="1">
      <c r="A35" s="169">
        <v>56</v>
      </c>
      <c r="B35" s="170" t="s">
        <v>30</v>
      </c>
      <c r="C35" s="185">
        <v>655</v>
      </c>
      <c r="D35" s="186">
        <v>70</v>
      </c>
      <c r="E35" s="187">
        <v>1.5</v>
      </c>
      <c r="F35" s="188">
        <v>3.1</v>
      </c>
      <c r="G35" s="189"/>
      <c r="H35" s="186">
        <v>45</v>
      </c>
      <c r="I35" s="198">
        <v>0.3</v>
      </c>
      <c r="J35" s="191"/>
      <c r="K35" s="192">
        <v>40</v>
      </c>
      <c r="L35" s="156"/>
      <c r="N35" s="156"/>
      <c r="P35" s="156"/>
      <c r="R35" s="156"/>
      <c r="T35" s="156"/>
      <c r="V35" s="156"/>
      <c r="X35" s="156"/>
    </row>
    <row r="36" spans="1:24" ht="13.35" customHeight="1">
      <c r="A36" s="169">
        <v>57</v>
      </c>
      <c r="B36" s="170" t="s">
        <v>31</v>
      </c>
      <c r="C36" s="171">
        <v>483</v>
      </c>
      <c r="D36" s="172">
        <v>70</v>
      </c>
      <c r="E36" s="173">
        <v>1.5</v>
      </c>
      <c r="F36" s="174">
        <v>3.1</v>
      </c>
      <c r="G36" s="175"/>
      <c r="H36" s="172">
        <v>70</v>
      </c>
      <c r="I36" s="176">
        <v>0.3</v>
      </c>
      <c r="J36" s="172"/>
      <c r="K36" s="177">
        <v>70</v>
      </c>
      <c r="L36" s="156"/>
      <c r="N36" s="156"/>
      <c r="P36" s="156"/>
      <c r="R36" s="156"/>
      <c r="T36" s="156"/>
      <c r="V36" s="156"/>
      <c r="X36" s="156"/>
    </row>
    <row r="37" spans="1:24" ht="13.35" customHeight="1">
      <c r="A37" s="169">
        <v>58</v>
      </c>
      <c r="B37" s="170" t="s">
        <v>32</v>
      </c>
      <c r="C37" s="185">
        <v>1276</v>
      </c>
      <c r="D37" s="186">
        <v>70</v>
      </c>
      <c r="E37" s="187">
        <v>1.5</v>
      </c>
      <c r="F37" s="188">
        <v>2.6</v>
      </c>
      <c r="G37" s="189">
        <v>1.25</v>
      </c>
      <c r="H37" s="186">
        <v>55</v>
      </c>
      <c r="I37" s="190">
        <v>0.25</v>
      </c>
      <c r="J37" s="191"/>
      <c r="K37" s="192">
        <v>40</v>
      </c>
      <c r="L37" s="156"/>
      <c r="N37" s="156"/>
      <c r="P37" s="156"/>
      <c r="R37" s="156"/>
      <c r="T37" s="156"/>
      <c r="V37" s="156"/>
      <c r="X37" s="156"/>
    </row>
    <row r="38" spans="1:24" ht="13.35" customHeight="1">
      <c r="A38" s="169">
        <v>59</v>
      </c>
      <c r="B38" s="170" t="s">
        <v>33</v>
      </c>
      <c r="C38" s="171">
        <v>247</v>
      </c>
      <c r="D38" s="193">
        <v>70</v>
      </c>
      <c r="E38" s="173" t="s">
        <v>5</v>
      </c>
      <c r="F38" s="174">
        <v>2.37</v>
      </c>
      <c r="G38" s="175" t="s">
        <v>5</v>
      </c>
      <c r="H38" s="172"/>
      <c r="I38" s="176">
        <v>0.3</v>
      </c>
      <c r="J38" s="172"/>
      <c r="K38" s="177">
        <v>55</v>
      </c>
      <c r="L38" s="156"/>
      <c r="N38" s="156"/>
      <c r="P38" s="156"/>
      <c r="R38" s="156"/>
      <c r="T38" s="156"/>
      <c r="V38" s="156"/>
      <c r="X38" s="156"/>
    </row>
    <row r="39" spans="1:24" ht="13.35" customHeight="1">
      <c r="A39" s="169">
        <v>60</v>
      </c>
      <c r="B39" s="170" t="s">
        <v>34</v>
      </c>
      <c r="C39" s="185">
        <v>38694</v>
      </c>
      <c r="D39" s="186">
        <v>70</v>
      </c>
      <c r="E39" s="187">
        <v>1.5</v>
      </c>
      <c r="F39" s="188">
        <v>1.99</v>
      </c>
      <c r="G39" s="189">
        <v>1.33</v>
      </c>
      <c r="H39" s="186"/>
      <c r="I39" s="190">
        <v>0.25</v>
      </c>
      <c r="J39" s="191"/>
      <c r="K39" s="197" t="s">
        <v>126</v>
      </c>
      <c r="L39" s="156"/>
      <c r="N39" s="156"/>
      <c r="P39" s="156"/>
      <c r="R39" s="156"/>
      <c r="T39" s="156"/>
      <c r="V39" s="156"/>
      <c r="X39" s="156"/>
    </row>
    <row r="40" spans="1:24" ht="13.35" customHeight="1">
      <c r="A40" s="169">
        <v>61</v>
      </c>
      <c r="B40" s="170" t="s">
        <v>35</v>
      </c>
      <c r="C40" s="171">
        <v>219</v>
      </c>
      <c r="D40" s="193">
        <v>73</v>
      </c>
      <c r="E40" s="173" t="s">
        <v>5</v>
      </c>
      <c r="F40" s="174">
        <v>3.76</v>
      </c>
      <c r="G40" s="175" t="s">
        <v>5</v>
      </c>
      <c r="H40" s="172"/>
      <c r="I40" s="176">
        <v>0.2</v>
      </c>
      <c r="J40" s="172"/>
      <c r="K40" s="184" t="s">
        <v>126</v>
      </c>
      <c r="L40" s="156"/>
      <c r="N40" s="156"/>
      <c r="P40" s="156"/>
      <c r="R40" s="156"/>
      <c r="T40" s="156"/>
      <c r="V40" s="156"/>
      <c r="X40" s="156"/>
    </row>
    <row r="41" spans="1:24" ht="13.35" customHeight="1">
      <c r="A41" s="169">
        <v>61</v>
      </c>
      <c r="B41" s="170" t="s">
        <v>36</v>
      </c>
      <c r="C41" s="185">
        <v>939</v>
      </c>
      <c r="D41" s="186">
        <v>70</v>
      </c>
      <c r="E41" s="187">
        <v>1.5</v>
      </c>
      <c r="F41" s="188">
        <v>2.65</v>
      </c>
      <c r="G41" s="189">
        <v>3.7</v>
      </c>
      <c r="H41" s="186"/>
      <c r="I41" s="190">
        <v>0.3</v>
      </c>
      <c r="J41" s="191"/>
      <c r="K41" s="192">
        <v>53</v>
      </c>
      <c r="L41" s="156"/>
      <c r="N41" s="156"/>
      <c r="P41" s="156"/>
      <c r="R41" s="156"/>
      <c r="T41" s="156"/>
      <c r="V41" s="156"/>
      <c r="X41" s="156"/>
    </row>
    <row r="42" spans="1:24" ht="18" customHeight="1" thickBot="1">
      <c r="A42" s="258" t="s">
        <v>37</v>
      </c>
      <c r="B42" s="259"/>
      <c r="C42" s="201">
        <f>SUM(C5:C41)</f>
        <v>176241</v>
      </c>
      <c r="D42" s="202">
        <v>65.265114109060178</v>
      </c>
      <c r="E42" s="203"/>
      <c r="F42" s="204"/>
      <c r="G42" s="202"/>
      <c r="H42" s="205"/>
      <c r="I42" s="206"/>
      <c r="J42" s="205"/>
      <c r="K42" s="207"/>
      <c r="L42" s="156"/>
      <c r="N42" s="156"/>
      <c r="P42" s="156"/>
      <c r="R42" s="156"/>
      <c r="T42" s="156"/>
      <c r="V42" s="156"/>
      <c r="X42" s="156"/>
    </row>
    <row r="43" spans="1:24" s="209" customFormat="1" ht="15" customHeight="1">
      <c r="A43" s="260" t="s">
        <v>39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08"/>
      <c r="N43" s="208"/>
      <c r="P43" s="208"/>
      <c r="R43" s="208"/>
      <c r="T43" s="208"/>
      <c r="V43" s="208"/>
      <c r="X43" s="208"/>
    </row>
    <row r="44" spans="1:24">
      <c r="B44" s="211"/>
      <c r="C44" s="211"/>
      <c r="D44" s="212"/>
      <c r="E44" s="211"/>
      <c r="F44" s="211"/>
      <c r="G44" s="211"/>
      <c r="H44" s="211"/>
      <c r="I44" s="211"/>
      <c r="J44" s="211"/>
      <c r="K44" s="211"/>
      <c r="L44" s="156"/>
      <c r="N44" s="156"/>
      <c r="P44" s="156"/>
      <c r="R44" s="156"/>
      <c r="T44" s="156"/>
      <c r="V44" s="156"/>
      <c r="X44" s="156"/>
    </row>
    <row r="45" spans="1:24">
      <c r="B45" s="211"/>
      <c r="C45" s="211"/>
      <c r="D45" s="212"/>
      <c r="E45" s="211"/>
      <c r="F45" s="211"/>
      <c r="G45" s="211"/>
      <c r="H45" s="211"/>
      <c r="I45" s="211"/>
      <c r="J45" s="211"/>
      <c r="K45" s="211"/>
      <c r="L45" s="156"/>
      <c r="N45" s="156"/>
      <c r="P45" s="156"/>
      <c r="R45" s="156"/>
      <c r="T45" s="156"/>
      <c r="V45" s="156"/>
      <c r="X45" s="156"/>
    </row>
    <row r="46" spans="1:24">
      <c r="B46" s="211"/>
      <c r="C46" s="211"/>
      <c r="D46" s="212"/>
      <c r="E46" s="211"/>
      <c r="F46" s="211"/>
      <c r="G46" s="211"/>
      <c r="H46" s="211"/>
      <c r="I46" s="211"/>
      <c r="J46" s="211"/>
      <c r="K46" s="211"/>
      <c r="L46" s="156"/>
      <c r="N46" s="156"/>
      <c r="P46" s="156"/>
      <c r="R46" s="156"/>
      <c r="T46" s="156"/>
      <c r="V46" s="156"/>
      <c r="X46" s="156"/>
    </row>
    <row r="47" spans="1:24">
      <c r="B47" s="156"/>
      <c r="C47" s="156"/>
      <c r="E47" s="156"/>
      <c r="F47" s="156"/>
      <c r="G47" s="156"/>
      <c r="H47" s="156"/>
      <c r="I47" s="156"/>
      <c r="J47" s="156"/>
      <c r="K47" s="156"/>
      <c r="L47" s="156"/>
      <c r="N47" s="156"/>
      <c r="P47" s="156"/>
      <c r="R47" s="156"/>
      <c r="T47" s="156"/>
      <c r="V47" s="156"/>
      <c r="X47" s="156"/>
    </row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8" customHeight="1"/>
    <row r="60" ht="15" customHeight="1"/>
  </sheetData>
  <sheetProtection sheet="1" objects="1" scenarios="1"/>
  <mergeCells count="14">
    <mergeCell ref="A42:B42"/>
    <mergeCell ref="A43:K43"/>
    <mergeCell ref="I2:K2"/>
    <mergeCell ref="K3:K4"/>
    <mergeCell ref="G2:H2"/>
    <mergeCell ref="H3:H4"/>
    <mergeCell ref="G3:G4"/>
    <mergeCell ref="I3:I4"/>
    <mergeCell ref="J3:J4"/>
    <mergeCell ref="A2:B4"/>
    <mergeCell ref="C2:C4"/>
    <mergeCell ref="D2:D4"/>
    <mergeCell ref="E2:E4"/>
    <mergeCell ref="F2:F4"/>
  </mergeCells>
  <phoneticPr fontId="0" type="noConversion"/>
  <pageMargins left="0" right="0" top="0" bottom="0" header="0.51181102362204722" footer="0.51181102362204722"/>
  <pageSetup paperSize="9" scale="99" orientation="landscape" horizontalDpi="300" verticalDpi="300" r:id="rId1"/>
  <headerFooter alignWithMargins="0">
    <oddFooter xml:space="preserve">&amp;L&amp;"MS Sans Serif,Italique"&amp;6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3"/>
  <sheetViews>
    <sheetView zoomScale="140" zoomScaleNormal="14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44" sqref="A44:XFD73"/>
    </sheetView>
  </sheetViews>
  <sheetFormatPr baseColWidth="10" defaultColWidth="10.7109375" defaultRowHeight="12.75"/>
  <cols>
    <col min="1" max="1" width="4.7109375" style="1" customWidth="1"/>
    <col min="2" max="2" width="22.7109375" style="1" customWidth="1"/>
    <col min="3" max="3" width="11.7109375" style="7" customWidth="1"/>
    <col min="4" max="4" width="12.7109375" style="1" customWidth="1"/>
    <col min="5" max="5" width="10.7109375" style="1" customWidth="1"/>
    <col min="6" max="7" width="11.7109375" style="1" customWidth="1"/>
    <col min="8" max="8" width="12.7109375" style="1" customWidth="1"/>
    <col min="9" max="10" width="10.7109375" style="1" customWidth="1"/>
    <col min="11" max="11" width="12.7109375" style="1" customWidth="1"/>
    <col min="12" max="12" width="10.7109375" style="1" customWidth="1"/>
    <col min="13" max="16384" width="10.7109375" style="1"/>
  </cols>
  <sheetData>
    <row r="1" spans="1:26" s="2" customFormat="1" ht="17.100000000000001" customHeight="1" thickBot="1">
      <c r="A1" s="276" t="s">
        <v>115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2.6" customHeight="1">
      <c r="A2" s="279" t="s">
        <v>0</v>
      </c>
      <c r="B2" s="280"/>
      <c r="C2" s="292" t="s">
        <v>94</v>
      </c>
      <c r="D2" s="285" t="s">
        <v>87</v>
      </c>
      <c r="E2" s="285"/>
      <c r="F2" s="63" t="s">
        <v>86</v>
      </c>
      <c r="G2" s="63"/>
      <c r="H2" s="285" t="s">
        <v>42</v>
      </c>
      <c r="I2" s="285"/>
      <c r="J2" s="291" t="s">
        <v>90</v>
      </c>
      <c r="K2" s="285" t="s">
        <v>85</v>
      </c>
      <c r="L2" s="287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2.6" customHeight="1">
      <c r="A3" s="281"/>
      <c r="B3" s="282"/>
      <c r="C3" s="293"/>
      <c r="D3" s="286"/>
      <c r="E3" s="286"/>
      <c r="F3" s="289" t="s">
        <v>88</v>
      </c>
      <c r="G3" s="289" t="s">
        <v>89</v>
      </c>
      <c r="H3" s="286"/>
      <c r="I3" s="286"/>
      <c r="J3" s="289"/>
      <c r="K3" s="286"/>
      <c r="L3" s="28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2.6" customHeight="1" thickBot="1">
      <c r="A4" s="283"/>
      <c r="B4" s="284"/>
      <c r="C4" s="294"/>
      <c r="D4" s="64" t="s">
        <v>38</v>
      </c>
      <c r="E4" s="64" t="s">
        <v>43</v>
      </c>
      <c r="F4" s="290"/>
      <c r="G4" s="290"/>
      <c r="H4" s="64" t="s">
        <v>38</v>
      </c>
      <c r="I4" s="64" t="s">
        <v>43</v>
      </c>
      <c r="J4" s="290"/>
      <c r="K4" s="64" t="s">
        <v>38</v>
      </c>
      <c r="L4" s="65" t="s">
        <v>43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3.35" customHeight="1">
      <c r="A5" s="108">
        <v>1</v>
      </c>
      <c r="B5" s="109" t="s">
        <v>3</v>
      </c>
      <c r="C5" s="217">
        <v>33390</v>
      </c>
      <c r="D5" s="218">
        <v>81456266</v>
      </c>
      <c r="E5" s="219">
        <f>D5/C5</f>
        <v>2439.5407607067987</v>
      </c>
      <c r="F5" s="219">
        <v>2505739</v>
      </c>
      <c r="G5" s="218">
        <v>7049394</v>
      </c>
      <c r="H5" s="218">
        <v>78536867</v>
      </c>
      <c r="I5" s="218">
        <f>H5/C5</f>
        <v>2352.1074273734653</v>
      </c>
      <c r="J5" s="218">
        <v>2347766</v>
      </c>
      <c r="K5" s="218">
        <f t="shared" ref="K5:K36" si="0">J5+H5+D5</f>
        <v>162340899</v>
      </c>
      <c r="L5" s="220">
        <f>K5/C5</f>
        <v>4861.9616352201256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3.35" customHeight="1">
      <c r="A6" s="61">
        <v>2</v>
      </c>
      <c r="B6" s="62" t="s">
        <v>4</v>
      </c>
      <c r="C6" s="66">
        <v>2602</v>
      </c>
      <c r="D6" s="67">
        <v>7428732.2999999998</v>
      </c>
      <c r="E6" s="67">
        <f t="shared" ref="E6:E42" si="1">D6/C6</f>
        <v>2855.0085703305149</v>
      </c>
      <c r="F6" s="68">
        <v>4406</v>
      </c>
      <c r="G6" s="69">
        <v>345186.8</v>
      </c>
      <c r="H6" s="67">
        <v>580298.4</v>
      </c>
      <c r="I6" s="67">
        <f t="shared" ref="I6:I42" si="2">H6/C6</f>
        <v>223.02013835511147</v>
      </c>
      <c r="J6" s="67">
        <v>1597.9</v>
      </c>
      <c r="K6" s="67">
        <f t="shared" si="0"/>
        <v>8010628.5999999996</v>
      </c>
      <c r="L6" s="70">
        <f t="shared" ref="L6:L42" si="3">K6/C6</f>
        <v>3078.6428132205992</v>
      </c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3.35" customHeight="1">
      <c r="A7" s="61">
        <v>3</v>
      </c>
      <c r="B7" s="62" t="s">
        <v>6</v>
      </c>
      <c r="C7" s="71">
        <v>3256</v>
      </c>
      <c r="D7" s="69">
        <v>9099599.7400000002</v>
      </c>
      <c r="E7" s="67">
        <f t="shared" si="1"/>
        <v>2794.717364864865</v>
      </c>
      <c r="F7" s="67">
        <v>78649</v>
      </c>
      <c r="G7" s="69">
        <v>202190.7</v>
      </c>
      <c r="H7" s="69">
        <v>1191284.54</v>
      </c>
      <c r="I7" s="69">
        <f t="shared" si="2"/>
        <v>365.87363022113021</v>
      </c>
      <c r="J7" s="69">
        <v>128563.25</v>
      </c>
      <c r="K7" s="69">
        <f t="shared" si="0"/>
        <v>10419447.530000001</v>
      </c>
      <c r="L7" s="72">
        <f t="shared" si="3"/>
        <v>3200.0760227272731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3.35" customHeight="1">
      <c r="A8" s="61">
        <v>71</v>
      </c>
      <c r="B8" s="62" t="s">
        <v>40</v>
      </c>
      <c r="C8" s="66">
        <v>4843</v>
      </c>
      <c r="D8" s="67">
        <v>9230726.6600000001</v>
      </c>
      <c r="E8" s="67">
        <f t="shared" si="1"/>
        <v>1905.9935288044601</v>
      </c>
      <c r="F8" s="68">
        <v>250053</v>
      </c>
      <c r="G8" s="69">
        <v>206355.62</v>
      </c>
      <c r="H8" s="67">
        <v>7032294.1699999999</v>
      </c>
      <c r="I8" s="67">
        <f t="shared" si="2"/>
        <v>1452.0533078670246</v>
      </c>
      <c r="J8" s="67">
        <v>601265.05000000005</v>
      </c>
      <c r="K8" s="67">
        <f t="shared" si="0"/>
        <v>16864285.879999999</v>
      </c>
      <c r="L8" s="70">
        <f t="shared" si="3"/>
        <v>3482.1981994631424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3.35" customHeight="1">
      <c r="A9" s="61">
        <v>6</v>
      </c>
      <c r="B9" s="62" t="s">
        <v>7</v>
      </c>
      <c r="C9" s="71">
        <v>1570</v>
      </c>
      <c r="D9" s="69">
        <v>2857066</v>
      </c>
      <c r="E9" s="67">
        <f t="shared" si="1"/>
        <v>1819.7872611464968</v>
      </c>
      <c r="F9" s="67">
        <v>25289</v>
      </c>
      <c r="G9" s="69">
        <v>69089.11</v>
      </c>
      <c r="H9" s="69">
        <v>1632680.79</v>
      </c>
      <c r="I9" s="69">
        <f t="shared" si="2"/>
        <v>1039.9240700636942</v>
      </c>
      <c r="J9" s="69">
        <v>35810.400000000001</v>
      </c>
      <c r="K9" s="69">
        <f t="shared" si="0"/>
        <v>4525557.1899999995</v>
      </c>
      <c r="L9" s="72">
        <f t="shared" si="3"/>
        <v>2882.5205031847131</v>
      </c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3.35" customHeight="1">
      <c r="A10" s="61">
        <v>7</v>
      </c>
      <c r="B10" s="62" t="s">
        <v>8</v>
      </c>
      <c r="C10" s="66">
        <v>1918</v>
      </c>
      <c r="D10" s="67">
        <v>4365241.04</v>
      </c>
      <c r="E10" s="67">
        <f t="shared" si="1"/>
        <v>2275.9338060479668</v>
      </c>
      <c r="F10" s="68">
        <v>52125</v>
      </c>
      <c r="G10" s="69">
        <v>98314.09</v>
      </c>
      <c r="H10" s="67">
        <v>863107.9</v>
      </c>
      <c r="I10" s="67">
        <f t="shared" si="2"/>
        <v>450.00411887382694</v>
      </c>
      <c r="J10" s="67">
        <v>71189.55</v>
      </c>
      <c r="K10" s="67">
        <f t="shared" si="0"/>
        <v>5299538.49</v>
      </c>
      <c r="L10" s="70">
        <f t="shared" si="3"/>
        <v>2763.0544786235664</v>
      </c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3.35" customHeight="1">
      <c r="A11" s="61">
        <v>8</v>
      </c>
      <c r="B11" s="62" t="s">
        <v>9</v>
      </c>
      <c r="C11" s="71">
        <v>257</v>
      </c>
      <c r="D11" s="69">
        <v>837413.95</v>
      </c>
      <c r="E11" s="67">
        <f t="shared" si="1"/>
        <v>3258.4200389105058</v>
      </c>
      <c r="F11" s="67">
        <v>0</v>
      </c>
      <c r="G11" s="69">
        <v>-3934.8</v>
      </c>
      <c r="H11" s="69">
        <v>48117.57</v>
      </c>
      <c r="I11" s="69">
        <f t="shared" si="2"/>
        <v>187.22789883268482</v>
      </c>
      <c r="J11" s="69">
        <v>510</v>
      </c>
      <c r="K11" s="69">
        <f t="shared" si="0"/>
        <v>886041.5199999999</v>
      </c>
      <c r="L11" s="72">
        <f t="shared" si="3"/>
        <v>3447.6323735408555</v>
      </c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3.35" customHeight="1">
      <c r="A12" s="61">
        <v>9</v>
      </c>
      <c r="B12" s="62" t="s">
        <v>10</v>
      </c>
      <c r="C12" s="66">
        <v>4437</v>
      </c>
      <c r="D12" s="67">
        <v>9779510.8100000005</v>
      </c>
      <c r="E12" s="67">
        <f t="shared" si="1"/>
        <v>2204.0817692134328</v>
      </c>
      <c r="F12" s="68">
        <v>39603</v>
      </c>
      <c r="G12" s="69">
        <v>216814.66</v>
      </c>
      <c r="H12" s="67">
        <v>2512920.91</v>
      </c>
      <c r="I12" s="67">
        <f t="shared" si="2"/>
        <v>566.35585080009014</v>
      </c>
      <c r="J12" s="67">
        <v>0</v>
      </c>
      <c r="K12" s="67">
        <f t="shared" si="0"/>
        <v>12292431.720000001</v>
      </c>
      <c r="L12" s="70">
        <f t="shared" si="3"/>
        <v>2770.437620013523</v>
      </c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3.35" customHeight="1">
      <c r="A13" s="61">
        <v>10</v>
      </c>
      <c r="B13" s="62" t="s">
        <v>11</v>
      </c>
      <c r="C13" s="71">
        <v>961</v>
      </c>
      <c r="D13" s="69">
        <v>1931813.2</v>
      </c>
      <c r="E13" s="67">
        <f t="shared" si="1"/>
        <v>2010.2114464099895</v>
      </c>
      <c r="F13" s="67">
        <v>28217</v>
      </c>
      <c r="G13" s="69">
        <v>22192.2</v>
      </c>
      <c r="H13" s="69">
        <v>167618.69</v>
      </c>
      <c r="I13" s="69">
        <f t="shared" si="2"/>
        <v>174.42111342351717</v>
      </c>
      <c r="J13" s="69">
        <v>0</v>
      </c>
      <c r="K13" s="69">
        <f t="shared" si="0"/>
        <v>2099431.89</v>
      </c>
      <c r="L13" s="72">
        <f t="shared" si="3"/>
        <v>2184.632559833507</v>
      </c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3.35" customHeight="1">
      <c r="A14" s="61">
        <v>11</v>
      </c>
      <c r="B14" s="62" t="s">
        <v>12</v>
      </c>
      <c r="C14" s="66">
        <v>5050</v>
      </c>
      <c r="D14" s="67">
        <v>11357793.279999999</v>
      </c>
      <c r="E14" s="67">
        <f t="shared" si="1"/>
        <v>2249.0679762376235</v>
      </c>
      <c r="F14" s="68">
        <v>449209.7</v>
      </c>
      <c r="G14" s="69">
        <v>441710.99</v>
      </c>
      <c r="H14" s="67">
        <v>1418107.38</v>
      </c>
      <c r="I14" s="67">
        <f t="shared" si="2"/>
        <v>280.81334257425738</v>
      </c>
      <c r="J14" s="67">
        <v>144805.04999999999</v>
      </c>
      <c r="K14" s="67">
        <f t="shared" si="0"/>
        <v>12920705.709999999</v>
      </c>
      <c r="L14" s="70">
        <f t="shared" si="3"/>
        <v>2558.5555861386138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3.35" customHeight="1">
      <c r="A15" s="61">
        <v>12</v>
      </c>
      <c r="B15" s="62" t="s">
        <v>13</v>
      </c>
      <c r="C15" s="71">
        <v>4609</v>
      </c>
      <c r="D15" s="69">
        <v>10169972.539999999</v>
      </c>
      <c r="E15" s="67">
        <f t="shared" si="1"/>
        <v>2206.5464395747449</v>
      </c>
      <c r="F15" s="67">
        <v>99393</v>
      </c>
      <c r="G15" s="69">
        <v>224848.32</v>
      </c>
      <c r="H15" s="69">
        <v>2254772.62</v>
      </c>
      <c r="I15" s="69">
        <f t="shared" si="2"/>
        <v>489.21080928617926</v>
      </c>
      <c r="J15" s="69">
        <v>89734.6</v>
      </c>
      <c r="K15" s="69">
        <f t="shared" si="0"/>
        <v>12514479.76</v>
      </c>
      <c r="L15" s="72">
        <f t="shared" si="3"/>
        <v>2715.2266782382294</v>
      </c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3.35" customHeight="1">
      <c r="A16" s="61">
        <v>73</v>
      </c>
      <c r="B16" s="62" t="s">
        <v>92</v>
      </c>
      <c r="C16" s="66">
        <v>8915</v>
      </c>
      <c r="D16" s="67">
        <v>23844950.490000002</v>
      </c>
      <c r="E16" s="67">
        <f t="shared" si="1"/>
        <v>2674.6999988782954</v>
      </c>
      <c r="F16" s="68">
        <v>115632.01000000001</v>
      </c>
      <c r="G16" s="69">
        <v>510362.27</v>
      </c>
      <c r="H16" s="67">
        <v>2490998.37</v>
      </c>
      <c r="I16" s="67">
        <f t="shared" si="2"/>
        <v>279.41653056646101</v>
      </c>
      <c r="J16" s="67">
        <v>159617.65</v>
      </c>
      <c r="K16" s="67">
        <f t="shared" si="0"/>
        <v>26495566.510000002</v>
      </c>
      <c r="L16" s="70">
        <f t="shared" si="3"/>
        <v>2972.0209209197983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3.35" customHeight="1">
      <c r="A17" s="61">
        <v>15</v>
      </c>
      <c r="B17" s="62" t="s">
        <v>14</v>
      </c>
      <c r="C17" s="71">
        <v>5749</v>
      </c>
      <c r="D17" s="69">
        <v>12322901.98</v>
      </c>
      <c r="E17" s="67">
        <f t="shared" si="1"/>
        <v>2143.4861680292224</v>
      </c>
      <c r="F17" s="67">
        <v>120418</v>
      </c>
      <c r="G17" s="69">
        <v>675975.55</v>
      </c>
      <c r="H17" s="69">
        <v>1689967.88</v>
      </c>
      <c r="I17" s="69">
        <f t="shared" si="2"/>
        <v>293.95858062271697</v>
      </c>
      <c r="J17" s="69">
        <v>142899</v>
      </c>
      <c r="K17" s="69">
        <f t="shared" si="0"/>
        <v>14155768.859999999</v>
      </c>
      <c r="L17" s="72">
        <f t="shared" si="3"/>
        <v>2462.3010714906941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3.35" customHeight="1">
      <c r="A18" s="61">
        <v>16</v>
      </c>
      <c r="B18" s="62" t="s">
        <v>15</v>
      </c>
      <c r="C18" s="66">
        <v>4653</v>
      </c>
      <c r="D18" s="67">
        <v>13536183.83</v>
      </c>
      <c r="E18" s="67">
        <f t="shared" si="1"/>
        <v>2909.1304169353107</v>
      </c>
      <c r="F18" s="68">
        <v>127491</v>
      </c>
      <c r="G18" s="69">
        <v>451327.33</v>
      </c>
      <c r="H18" s="67">
        <v>1536839.58</v>
      </c>
      <c r="I18" s="67">
        <f t="shared" si="2"/>
        <v>330.29004513217279</v>
      </c>
      <c r="J18" s="67">
        <v>701.15</v>
      </c>
      <c r="K18" s="67">
        <f t="shared" si="0"/>
        <v>15073724.560000001</v>
      </c>
      <c r="L18" s="70">
        <f t="shared" si="3"/>
        <v>3239.5711497958309</v>
      </c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3.35" customHeight="1">
      <c r="A19" s="61">
        <v>18</v>
      </c>
      <c r="B19" s="62" t="s">
        <v>16</v>
      </c>
      <c r="C19" s="71">
        <v>1080</v>
      </c>
      <c r="D19" s="69">
        <v>2915355.12</v>
      </c>
      <c r="E19" s="67">
        <f t="shared" si="1"/>
        <v>2699.4028888888888</v>
      </c>
      <c r="F19" s="67">
        <v>19669</v>
      </c>
      <c r="G19" s="69">
        <v>48630.76</v>
      </c>
      <c r="H19" s="69">
        <v>173232.9</v>
      </c>
      <c r="I19" s="69">
        <f t="shared" si="2"/>
        <v>160.40083333333334</v>
      </c>
      <c r="J19" s="69">
        <v>17377.650000000001</v>
      </c>
      <c r="K19" s="69">
        <f t="shared" si="0"/>
        <v>3105965.67</v>
      </c>
      <c r="L19" s="72">
        <f t="shared" si="3"/>
        <v>2875.8941388888888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3.35" customHeight="1">
      <c r="A20" s="61">
        <v>19</v>
      </c>
      <c r="B20" s="62" t="s">
        <v>17</v>
      </c>
      <c r="C20" s="66">
        <v>105</v>
      </c>
      <c r="D20" s="67">
        <v>190792.58</v>
      </c>
      <c r="E20" s="67">
        <f t="shared" si="1"/>
        <v>1817.0721904761904</v>
      </c>
      <c r="F20" s="68">
        <v>0</v>
      </c>
      <c r="G20" s="69">
        <v>13848.35</v>
      </c>
      <c r="H20" s="67">
        <v>18350.45</v>
      </c>
      <c r="I20" s="67">
        <f t="shared" si="2"/>
        <v>174.76619047619047</v>
      </c>
      <c r="J20" s="67">
        <v>0</v>
      </c>
      <c r="K20" s="67">
        <f t="shared" si="0"/>
        <v>209143.03</v>
      </c>
      <c r="L20" s="70">
        <f t="shared" si="3"/>
        <v>1991.8383809523809</v>
      </c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3.35" customHeight="1">
      <c r="A21" s="61">
        <v>20</v>
      </c>
      <c r="B21" s="62" t="s">
        <v>18</v>
      </c>
      <c r="C21" s="71">
        <v>3809</v>
      </c>
      <c r="D21" s="69">
        <v>9896571.3800000008</v>
      </c>
      <c r="E21" s="67">
        <f t="shared" si="1"/>
        <v>2598.2072407456026</v>
      </c>
      <c r="F21" s="67">
        <v>64969</v>
      </c>
      <c r="G21" s="69">
        <v>191515.75</v>
      </c>
      <c r="H21" s="69">
        <v>1351567.99</v>
      </c>
      <c r="I21" s="69">
        <f t="shared" si="2"/>
        <v>354.8353872407456</v>
      </c>
      <c r="J21" s="69">
        <v>53084.4</v>
      </c>
      <c r="K21" s="69">
        <f t="shared" si="0"/>
        <v>11301223.770000001</v>
      </c>
      <c r="L21" s="72">
        <f t="shared" si="3"/>
        <v>2966.9791992648993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3.35" customHeight="1">
      <c r="A22" s="61">
        <v>21</v>
      </c>
      <c r="B22" s="62" t="s">
        <v>19</v>
      </c>
      <c r="C22" s="66">
        <v>1962</v>
      </c>
      <c r="D22" s="67">
        <v>5726879.29</v>
      </c>
      <c r="E22" s="67">
        <f t="shared" si="1"/>
        <v>2918.8987206931702</v>
      </c>
      <c r="F22" s="68">
        <v>14732</v>
      </c>
      <c r="G22" s="69">
        <v>-7081.3</v>
      </c>
      <c r="H22" s="67">
        <v>586217.34</v>
      </c>
      <c r="I22" s="67">
        <f t="shared" si="2"/>
        <v>298.78559633027521</v>
      </c>
      <c r="J22" s="67">
        <v>23968.45</v>
      </c>
      <c r="K22" s="67">
        <f t="shared" si="0"/>
        <v>6337065.0800000001</v>
      </c>
      <c r="L22" s="70">
        <f t="shared" si="3"/>
        <v>3229.900652395515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3.35" customHeight="1">
      <c r="A23" s="61">
        <v>22</v>
      </c>
      <c r="B23" s="62" t="s">
        <v>20</v>
      </c>
      <c r="C23" s="71">
        <v>2440</v>
      </c>
      <c r="D23" s="69">
        <v>5714986.5599999996</v>
      </c>
      <c r="E23" s="67">
        <f t="shared" si="1"/>
        <v>2342.2076065573769</v>
      </c>
      <c r="F23" s="67">
        <v>87744</v>
      </c>
      <c r="G23" s="69">
        <v>126354.55</v>
      </c>
      <c r="H23" s="69">
        <v>704970.96</v>
      </c>
      <c r="I23" s="69">
        <f t="shared" si="2"/>
        <v>288.9225245901639</v>
      </c>
      <c r="J23" s="69">
        <v>0</v>
      </c>
      <c r="K23" s="69">
        <f t="shared" si="0"/>
        <v>6419957.5199999996</v>
      </c>
      <c r="L23" s="72">
        <f t="shared" si="3"/>
        <v>2631.1301311475409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3.35" customHeight="1">
      <c r="A24" s="61">
        <v>23</v>
      </c>
      <c r="B24" s="62" t="s">
        <v>21</v>
      </c>
      <c r="C24" s="66">
        <v>223</v>
      </c>
      <c r="D24" s="67">
        <v>363350.34</v>
      </c>
      <c r="E24" s="67">
        <f t="shared" si="1"/>
        <v>1629.3737219730942</v>
      </c>
      <c r="F24" s="68">
        <v>42884</v>
      </c>
      <c r="G24" s="69">
        <v>2659.94</v>
      </c>
      <c r="H24" s="67">
        <v>103112.83</v>
      </c>
      <c r="I24" s="67">
        <f t="shared" si="2"/>
        <v>462.3893721973094</v>
      </c>
      <c r="J24" s="67">
        <v>0</v>
      </c>
      <c r="K24" s="67">
        <f t="shared" si="0"/>
        <v>466463.17000000004</v>
      </c>
      <c r="L24" s="70">
        <f t="shared" si="3"/>
        <v>2091.7630941704037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3.35" customHeight="1">
      <c r="A25" s="61">
        <v>24</v>
      </c>
      <c r="B25" s="62" t="s">
        <v>22</v>
      </c>
      <c r="C25" s="71">
        <v>255</v>
      </c>
      <c r="D25" s="69">
        <v>326723.09999999998</v>
      </c>
      <c r="E25" s="67">
        <f t="shared" si="1"/>
        <v>1281.2670588235294</v>
      </c>
      <c r="F25" s="67">
        <v>0</v>
      </c>
      <c r="G25" s="69">
        <v>5479.45</v>
      </c>
      <c r="H25" s="69">
        <v>33183.599999999999</v>
      </c>
      <c r="I25" s="69">
        <f t="shared" si="2"/>
        <v>130.13176470588235</v>
      </c>
      <c r="J25" s="69">
        <v>0</v>
      </c>
      <c r="K25" s="69">
        <f t="shared" si="0"/>
        <v>359906.69999999995</v>
      </c>
      <c r="L25" s="72">
        <f t="shared" si="3"/>
        <v>1411.3988235294116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3.35" customHeight="1">
      <c r="A26" s="61">
        <v>25</v>
      </c>
      <c r="B26" s="62" t="s">
        <v>23</v>
      </c>
      <c r="C26" s="66">
        <v>270</v>
      </c>
      <c r="D26" s="67">
        <v>929851.7</v>
      </c>
      <c r="E26" s="67">
        <f t="shared" si="1"/>
        <v>3443.8951851851848</v>
      </c>
      <c r="F26" s="68">
        <v>3857</v>
      </c>
      <c r="G26" s="69">
        <v>31171.15</v>
      </c>
      <c r="H26" s="67">
        <v>118579.3</v>
      </c>
      <c r="I26" s="67">
        <f t="shared" si="2"/>
        <v>439.18259259259258</v>
      </c>
      <c r="J26" s="67">
        <v>0</v>
      </c>
      <c r="K26" s="67">
        <f t="shared" si="0"/>
        <v>1048431</v>
      </c>
      <c r="L26" s="70">
        <f t="shared" si="3"/>
        <v>3883.0777777777776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3.35" customHeight="1">
      <c r="A27" s="61">
        <v>72</v>
      </c>
      <c r="B27" s="62" t="s">
        <v>41</v>
      </c>
      <c r="C27" s="71">
        <v>10870</v>
      </c>
      <c r="D27" s="69">
        <v>21447474</v>
      </c>
      <c r="E27" s="67">
        <f t="shared" si="1"/>
        <v>1973.0886844526219</v>
      </c>
      <c r="F27" s="67">
        <v>2079376</v>
      </c>
      <c r="G27" s="69">
        <v>356347</v>
      </c>
      <c r="H27" s="69">
        <v>5772986</v>
      </c>
      <c r="I27" s="69">
        <f t="shared" si="2"/>
        <v>531.09346826126955</v>
      </c>
      <c r="J27" s="69">
        <v>112468</v>
      </c>
      <c r="K27" s="69">
        <f t="shared" si="0"/>
        <v>27332928</v>
      </c>
      <c r="L27" s="72">
        <f t="shared" si="3"/>
        <v>2514.528794848206</v>
      </c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3.35" customHeight="1">
      <c r="A28" s="61">
        <v>33</v>
      </c>
      <c r="B28" s="62" t="s">
        <v>24</v>
      </c>
      <c r="C28" s="66">
        <v>447</v>
      </c>
      <c r="D28" s="67">
        <v>1063701.6599999999</v>
      </c>
      <c r="E28" s="67">
        <f t="shared" si="1"/>
        <v>2379.6457718120805</v>
      </c>
      <c r="F28" s="68">
        <v>241733</v>
      </c>
      <c r="G28" s="69">
        <v>23998</v>
      </c>
      <c r="H28" s="67">
        <v>451791.25</v>
      </c>
      <c r="I28" s="67">
        <f t="shared" si="2"/>
        <v>1010.7186800894855</v>
      </c>
      <c r="J28" s="67">
        <v>0</v>
      </c>
      <c r="K28" s="67">
        <f t="shared" si="0"/>
        <v>1515492.91</v>
      </c>
      <c r="L28" s="70">
        <f t="shared" si="3"/>
        <v>3390.3644519015656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3.35" customHeight="1">
      <c r="A29" s="61">
        <v>35</v>
      </c>
      <c r="B29" s="62" t="s">
        <v>25</v>
      </c>
      <c r="C29" s="71">
        <v>697</v>
      </c>
      <c r="D29" s="69">
        <v>1154901.98</v>
      </c>
      <c r="E29" s="67">
        <f t="shared" si="1"/>
        <v>1656.9612338593975</v>
      </c>
      <c r="F29" s="67">
        <v>103925</v>
      </c>
      <c r="G29" s="69">
        <v>11723.55</v>
      </c>
      <c r="H29" s="69">
        <v>181383.24</v>
      </c>
      <c r="I29" s="69">
        <f t="shared" si="2"/>
        <v>260.23420373027261</v>
      </c>
      <c r="J29" s="69">
        <v>3823.05</v>
      </c>
      <c r="K29" s="69">
        <f t="shared" si="0"/>
        <v>1340108.27</v>
      </c>
      <c r="L29" s="72">
        <f t="shared" si="3"/>
        <v>1922.6804447632712</v>
      </c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3.35" customHeight="1">
      <c r="A30" s="61">
        <v>74</v>
      </c>
      <c r="B30" s="62" t="s">
        <v>93</v>
      </c>
      <c r="C30" s="66">
        <v>15967</v>
      </c>
      <c r="D30" s="67">
        <v>35662791.029999994</v>
      </c>
      <c r="E30" s="67">
        <f t="shared" si="1"/>
        <v>2233.5310972631046</v>
      </c>
      <c r="F30" s="68">
        <v>1367716.6900000002</v>
      </c>
      <c r="G30" s="69">
        <v>627428.88</v>
      </c>
      <c r="H30" s="67">
        <v>6960276.5100000016</v>
      </c>
      <c r="I30" s="67">
        <f t="shared" si="2"/>
        <v>435.91635936619286</v>
      </c>
      <c r="J30" s="67">
        <v>155802.90000000002</v>
      </c>
      <c r="K30" s="67">
        <f t="shared" si="0"/>
        <v>42778870.439999998</v>
      </c>
      <c r="L30" s="70">
        <f t="shared" si="3"/>
        <v>2679.2052633556709</v>
      </c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3.35" customHeight="1">
      <c r="A31" s="61">
        <v>49</v>
      </c>
      <c r="B31" s="62" t="s">
        <v>26</v>
      </c>
      <c r="C31" s="71">
        <v>445</v>
      </c>
      <c r="D31" s="69">
        <v>717846.94</v>
      </c>
      <c r="E31" s="67">
        <f t="shared" si="1"/>
        <v>1613.1391910112359</v>
      </c>
      <c r="F31" s="67">
        <v>3505</v>
      </c>
      <c r="G31" s="69">
        <v>16722.88</v>
      </c>
      <c r="H31" s="69">
        <v>100580.27</v>
      </c>
      <c r="I31" s="69">
        <f t="shared" si="2"/>
        <v>226.02307865168541</v>
      </c>
      <c r="J31" s="69">
        <v>0</v>
      </c>
      <c r="K31" s="69">
        <f t="shared" si="0"/>
        <v>818427.21</v>
      </c>
      <c r="L31" s="72">
        <f t="shared" si="3"/>
        <v>1839.1622696629213</v>
      </c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3.35" customHeight="1">
      <c r="A32" s="61">
        <v>53</v>
      </c>
      <c r="B32" s="62" t="s">
        <v>27</v>
      </c>
      <c r="C32" s="66">
        <v>10206</v>
      </c>
      <c r="D32" s="67">
        <v>30889502</v>
      </c>
      <c r="E32" s="67">
        <f t="shared" si="1"/>
        <v>3026.6021947873801</v>
      </c>
      <c r="F32" s="68">
        <v>13732023</v>
      </c>
      <c r="G32" s="69">
        <v>744792</v>
      </c>
      <c r="H32" s="67">
        <v>20236729</v>
      </c>
      <c r="I32" s="67">
        <f t="shared" si="2"/>
        <v>1982.8266705859298</v>
      </c>
      <c r="J32" s="67">
        <v>210139</v>
      </c>
      <c r="K32" s="67">
        <f t="shared" si="0"/>
        <v>51336370</v>
      </c>
      <c r="L32" s="70">
        <f t="shared" si="3"/>
        <v>5030.0186165000978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3.35" customHeight="1">
      <c r="A33" s="61">
        <v>54</v>
      </c>
      <c r="B33" s="62" t="s">
        <v>28</v>
      </c>
      <c r="C33" s="71">
        <v>1100</v>
      </c>
      <c r="D33" s="69">
        <v>3364042.92</v>
      </c>
      <c r="E33" s="67">
        <f t="shared" si="1"/>
        <v>3058.2208363636364</v>
      </c>
      <c r="F33" s="67">
        <v>1056834</v>
      </c>
      <c r="G33" s="69">
        <v>28381.86</v>
      </c>
      <c r="H33" s="69">
        <v>1244088.1299999999</v>
      </c>
      <c r="I33" s="69">
        <f t="shared" si="2"/>
        <v>1130.9892090909091</v>
      </c>
      <c r="J33" s="69">
        <v>0</v>
      </c>
      <c r="K33" s="69">
        <f t="shared" si="0"/>
        <v>4608131.05</v>
      </c>
      <c r="L33" s="72">
        <f t="shared" si="3"/>
        <v>4189.2100454545453</v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3.35" customHeight="1">
      <c r="A34" s="61">
        <v>55</v>
      </c>
      <c r="B34" s="62" t="s">
        <v>29</v>
      </c>
      <c r="C34" s="66">
        <v>322</v>
      </c>
      <c r="D34" s="67">
        <v>674398.12</v>
      </c>
      <c r="E34" s="67">
        <f t="shared" si="1"/>
        <v>2094.4040993788822</v>
      </c>
      <c r="F34" s="68">
        <v>17099</v>
      </c>
      <c r="G34" s="69">
        <v>6261.16</v>
      </c>
      <c r="H34" s="67">
        <v>66194.78</v>
      </c>
      <c r="I34" s="67">
        <f t="shared" si="2"/>
        <v>205.57385093167701</v>
      </c>
      <c r="J34" s="67">
        <v>0</v>
      </c>
      <c r="K34" s="67">
        <f t="shared" si="0"/>
        <v>740592.9</v>
      </c>
      <c r="L34" s="70">
        <f t="shared" si="3"/>
        <v>2299.9779503105592</v>
      </c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3.35" customHeight="1">
      <c r="A35" s="61">
        <v>56</v>
      </c>
      <c r="B35" s="62" t="s">
        <v>30</v>
      </c>
      <c r="C35" s="71">
        <v>635</v>
      </c>
      <c r="D35" s="69">
        <v>1264323.06</v>
      </c>
      <c r="E35" s="67">
        <f t="shared" si="1"/>
        <v>1991.0599370078742</v>
      </c>
      <c r="F35" s="67">
        <v>41318.31</v>
      </c>
      <c r="G35" s="69">
        <v>9939.06</v>
      </c>
      <c r="H35" s="69">
        <v>144312.56</v>
      </c>
      <c r="I35" s="69">
        <f t="shared" si="2"/>
        <v>227.26387401574803</v>
      </c>
      <c r="J35" s="69">
        <v>632.54999999999995</v>
      </c>
      <c r="K35" s="69">
        <f t="shared" si="0"/>
        <v>1409268.17</v>
      </c>
      <c r="L35" s="72">
        <f t="shared" si="3"/>
        <v>2219.3199527559054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3.35" customHeight="1">
      <c r="A36" s="61">
        <v>57</v>
      </c>
      <c r="B36" s="62" t="s">
        <v>31</v>
      </c>
      <c r="C36" s="66">
        <v>464</v>
      </c>
      <c r="D36" s="67">
        <v>850755.8</v>
      </c>
      <c r="E36" s="67">
        <f t="shared" si="1"/>
        <v>1833.5254310344828</v>
      </c>
      <c r="F36" s="68">
        <v>12432</v>
      </c>
      <c r="G36" s="69">
        <v>15157.21</v>
      </c>
      <c r="H36" s="67">
        <v>76993.45</v>
      </c>
      <c r="I36" s="67">
        <f t="shared" si="2"/>
        <v>165.93415948275862</v>
      </c>
      <c r="J36" s="67">
        <v>3292.05</v>
      </c>
      <c r="K36" s="67">
        <f t="shared" si="0"/>
        <v>931041.3</v>
      </c>
      <c r="L36" s="70">
        <f t="shared" si="3"/>
        <v>2006.5545258620691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3.35" customHeight="1">
      <c r="A37" s="61">
        <v>58</v>
      </c>
      <c r="B37" s="62" t="s">
        <v>32</v>
      </c>
      <c r="C37" s="71">
        <v>1279</v>
      </c>
      <c r="D37" s="69">
        <v>2393531.15</v>
      </c>
      <c r="E37" s="67">
        <f t="shared" si="1"/>
        <v>1871.4082486317434</v>
      </c>
      <c r="F37" s="67">
        <v>83525</v>
      </c>
      <c r="G37" s="69">
        <v>35768.04</v>
      </c>
      <c r="H37" s="69">
        <v>348904.21</v>
      </c>
      <c r="I37" s="69">
        <f t="shared" si="2"/>
        <v>272.79453479280687</v>
      </c>
      <c r="J37" s="69">
        <v>2376.3000000000002</v>
      </c>
      <c r="K37" s="69">
        <f t="shared" ref="K37:K42" si="4">J37+H37+D37</f>
        <v>2744811.66</v>
      </c>
      <c r="L37" s="72">
        <f t="shared" si="3"/>
        <v>2146.0607193119627</v>
      </c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3.35" customHeight="1">
      <c r="A38" s="61">
        <v>59</v>
      </c>
      <c r="B38" s="62" t="s">
        <v>33</v>
      </c>
      <c r="C38" s="66">
        <v>240</v>
      </c>
      <c r="D38" s="67">
        <v>457062.69</v>
      </c>
      <c r="E38" s="67">
        <f t="shared" si="1"/>
        <v>1904.4278750000001</v>
      </c>
      <c r="F38" s="68">
        <v>13516.8</v>
      </c>
      <c r="G38" s="69">
        <v>324</v>
      </c>
      <c r="H38" s="67">
        <v>78027.42</v>
      </c>
      <c r="I38" s="67">
        <f t="shared" si="2"/>
        <v>325.11424999999997</v>
      </c>
      <c r="J38" s="67">
        <v>0</v>
      </c>
      <c r="K38" s="67">
        <f t="shared" si="4"/>
        <v>535090.11</v>
      </c>
      <c r="L38" s="70">
        <f t="shared" si="3"/>
        <v>2229.5421249999999</v>
      </c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3.35" customHeight="1">
      <c r="A39" s="61">
        <v>60</v>
      </c>
      <c r="B39" s="62" t="s">
        <v>34</v>
      </c>
      <c r="C39" s="71">
        <v>38241</v>
      </c>
      <c r="D39" s="69">
        <v>90047313</v>
      </c>
      <c r="E39" s="67">
        <f t="shared" si="1"/>
        <v>2354.7321722758297</v>
      </c>
      <c r="F39" s="67">
        <v>12945152</v>
      </c>
      <c r="G39" s="69">
        <v>3371143</v>
      </c>
      <c r="H39" s="69">
        <v>32658770.239999998</v>
      </c>
      <c r="I39" s="69">
        <f t="shared" si="2"/>
        <v>854.02500562223781</v>
      </c>
      <c r="J39" s="69">
        <v>1492491</v>
      </c>
      <c r="K39" s="69">
        <f t="shared" si="4"/>
        <v>124198574.23999999</v>
      </c>
      <c r="L39" s="72">
        <f t="shared" si="3"/>
        <v>3247.7857336366724</v>
      </c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3.35" customHeight="1">
      <c r="A40" s="61">
        <v>61</v>
      </c>
      <c r="B40" s="62" t="s">
        <v>35</v>
      </c>
      <c r="C40" s="66">
        <v>228</v>
      </c>
      <c r="D40" s="67">
        <v>368819.07</v>
      </c>
      <c r="E40" s="67">
        <f t="shared" si="1"/>
        <v>1617.6275000000001</v>
      </c>
      <c r="F40" s="68">
        <v>4448.84</v>
      </c>
      <c r="G40" s="69">
        <v>6972.03</v>
      </c>
      <c r="H40" s="67">
        <v>94406.1</v>
      </c>
      <c r="I40" s="67">
        <f t="shared" si="2"/>
        <v>414.06184210526317</v>
      </c>
      <c r="J40" s="67">
        <v>0</v>
      </c>
      <c r="K40" s="67">
        <f t="shared" si="4"/>
        <v>463225.17000000004</v>
      </c>
      <c r="L40" s="70">
        <f t="shared" si="3"/>
        <v>2031.6893421052634</v>
      </c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3.35" customHeight="1" thickBot="1">
      <c r="A41" s="73">
        <v>62</v>
      </c>
      <c r="B41" s="74" t="s">
        <v>36</v>
      </c>
      <c r="C41" s="75">
        <v>952</v>
      </c>
      <c r="D41" s="76">
        <v>2083936.42</v>
      </c>
      <c r="E41" s="77">
        <f t="shared" si="1"/>
        <v>2189.0088445378151</v>
      </c>
      <c r="F41" s="77">
        <v>116810</v>
      </c>
      <c r="G41" s="76">
        <v>32666.14</v>
      </c>
      <c r="H41" s="76">
        <v>213610.92</v>
      </c>
      <c r="I41" s="76">
        <f t="shared" si="2"/>
        <v>224.38121848739496</v>
      </c>
      <c r="J41" s="76">
        <v>5854.95</v>
      </c>
      <c r="K41" s="76">
        <f t="shared" si="4"/>
        <v>2303402.29</v>
      </c>
      <c r="L41" s="78">
        <f t="shared" si="3"/>
        <v>2419.5402205882351</v>
      </c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8" customHeight="1" thickBot="1">
      <c r="A42" s="277" t="s">
        <v>37</v>
      </c>
      <c r="B42" s="278"/>
      <c r="C42" s="79">
        <f>SUM(C5:C41)</f>
        <v>174447</v>
      </c>
      <c r="D42" s="80">
        <f>SUM(D5:D41)</f>
        <v>416723081.72999996</v>
      </c>
      <c r="E42" s="80">
        <f t="shared" si="1"/>
        <v>2388.823434796815</v>
      </c>
      <c r="F42" s="81">
        <f>SUM(F5:F41)</f>
        <v>35949494.350000001</v>
      </c>
      <c r="G42" s="82">
        <f>SUM(G5:G41)</f>
        <v>16210030.300000003</v>
      </c>
      <c r="H42" s="80">
        <f>SUM(H5:H41)</f>
        <v>173674145.24999997</v>
      </c>
      <c r="I42" s="80">
        <f t="shared" si="2"/>
        <v>995.56968735489841</v>
      </c>
      <c r="J42" s="80">
        <f>SUM(J5:J41)</f>
        <v>5805769.8999999985</v>
      </c>
      <c r="K42" s="80">
        <f t="shared" si="4"/>
        <v>596202996.87999988</v>
      </c>
      <c r="L42" s="83">
        <f t="shared" si="3"/>
        <v>3417.6741180989061</v>
      </c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95" customHeight="1" thickBot="1">
      <c r="A43" s="277" t="s">
        <v>116</v>
      </c>
      <c r="B43" s="278"/>
      <c r="C43" s="84">
        <v>173009</v>
      </c>
      <c r="D43" s="82">
        <v>388019963</v>
      </c>
      <c r="E43" s="80">
        <v>2242.7732834708022</v>
      </c>
      <c r="F43" s="80">
        <v>25302579</v>
      </c>
      <c r="G43" s="82">
        <v>13459291</v>
      </c>
      <c r="H43" s="82">
        <v>146777372</v>
      </c>
      <c r="I43" s="82">
        <v>848.37998023224225</v>
      </c>
      <c r="J43" s="82">
        <v>5364142</v>
      </c>
      <c r="K43" s="82">
        <v>540161477</v>
      </c>
      <c r="L43" s="85">
        <v>3122.15825188285</v>
      </c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</sheetData>
  <sheetProtection sheet="1" objects="1" scenarios="1"/>
  <mergeCells count="11">
    <mergeCell ref="A43:B43"/>
    <mergeCell ref="C2:C4"/>
    <mergeCell ref="A1:L1"/>
    <mergeCell ref="A42:B42"/>
    <mergeCell ref="A2:B4"/>
    <mergeCell ref="D2:E3"/>
    <mergeCell ref="K2:L3"/>
    <mergeCell ref="H2:I3"/>
    <mergeCell ref="F3:F4"/>
    <mergeCell ref="G3:G4"/>
    <mergeCell ref="J2:J4"/>
  </mergeCells>
  <pageMargins left="0.19685039370078741" right="0.19685039370078741" top="0.19685039370078741" bottom="0.19685039370078741" header="0.31496062992125984" footer="0.31496062992125984"/>
  <pageSetup paperSize="9" scale="9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5"/>
  <sheetViews>
    <sheetView zoomScale="150" zoomScaleNormal="15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40" sqref="K40"/>
    </sheetView>
  </sheetViews>
  <sheetFormatPr baseColWidth="10" defaultColWidth="10.7109375" defaultRowHeight="11.25"/>
  <cols>
    <col min="1" max="1" width="3.28515625" style="3" customWidth="1"/>
    <col min="2" max="2" width="22.7109375" style="3" customWidth="1"/>
    <col min="3" max="3" width="13.7109375" style="3" customWidth="1"/>
    <col min="4" max="4" width="12.7109375" style="3" customWidth="1"/>
    <col min="5" max="5" width="10.7109375" style="8" customWidth="1"/>
    <col min="6" max="7" width="12.7109375" style="8" customWidth="1"/>
    <col min="8" max="8" width="10.7109375" style="8" customWidth="1"/>
    <col min="9" max="9" width="2.7109375" style="8" customWidth="1"/>
    <col min="10" max="10" width="11.7109375" style="8" customWidth="1"/>
    <col min="11" max="12" width="11.7109375" style="3" customWidth="1"/>
    <col min="13" max="16384" width="10.7109375" style="3"/>
  </cols>
  <sheetData>
    <row r="1" spans="1:25" s="2" customFormat="1" ht="18" customHeight="1" thickBot="1">
      <c r="A1" s="276" t="s">
        <v>117</v>
      </c>
      <c r="B1" s="276"/>
      <c r="C1" s="276"/>
      <c r="D1" s="276"/>
      <c r="E1" s="276"/>
      <c r="F1" s="276"/>
      <c r="G1" s="276"/>
      <c r="H1" s="276"/>
      <c r="I1" s="276"/>
      <c r="J1" s="276" t="s">
        <v>100</v>
      </c>
      <c r="K1" s="276"/>
      <c r="L1" s="276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ht="12" customHeight="1">
      <c r="A2" s="308" t="s">
        <v>0</v>
      </c>
      <c r="B2" s="309"/>
      <c r="C2" s="314" t="s">
        <v>118</v>
      </c>
      <c r="D2" s="317" t="s">
        <v>96</v>
      </c>
      <c r="E2" s="317" t="s">
        <v>97</v>
      </c>
      <c r="F2" s="114" t="s">
        <v>44</v>
      </c>
      <c r="G2" s="114"/>
      <c r="H2" s="320" t="s">
        <v>98</v>
      </c>
      <c r="I2" s="12"/>
      <c r="J2" s="299" t="s">
        <v>45</v>
      </c>
      <c r="K2" s="300"/>
      <c r="L2" s="301" t="s">
        <v>99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2" customHeight="1">
      <c r="A3" s="310"/>
      <c r="B3" s="311"/>
      <c r="C3" s="315"/>
      <c r="D3" s="318"/>
      <c r="E3" s="318"/>
      <c r="F3" s="115" t="s">
        <v>46</v>
      </c>
      <c r="G3" s="115"/>
      <c r="H3" s="321"/>
      <c r="I3" s="13"/>
      <c r="J3" s="306">
        <v>2012</v>
      </c>
      <c r="K3" s="304">
        <v>2013</v>
      </c>
      <c r="L3" s="302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2" customHeight="1" thickBot="1">
      <c r="A4" s="312"/>
      <c r="B4" s="313"/>
      <c r="C4" s="316"/>
      <c r="D4" s="319"/>
      <c r="E4" s="319"/>
      <c r="F4" s="116" t="s">
        <v>0</v>
      </c>
      <c r="G4" s="116" t="s">
        <v>47</v>
      </c>
      <c r="H4" s="322"/>
      <c r="I4" s="13"/>
      <c r="J4" s="307"/>
      <c r="K4" s="305"/>
      <c r="L4" s="30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3.35" customHeight="1">
      <c r="A5" s="108">
        <v>1</v>
      </c>
      <c r="B5" s="109" t="s">
        <v>3</v>
      </c>
      <c r="C5" s="110">
        <v>233297718.20838517</v>
      </c>
      <c r="D5" s="111">
        <f>C5/'Impots percu en 2012'!C5</f>
        <v>6987.0535552077017</v>
      </c>
      <c r="E5" s="112">
        <f t="shared" ref="E5:E36" si="0">(D5/$D$42*100)</f>
        <v>134.85274806384868</v>
      </c>
      <c r="F5" s="112">
        <v>71901133.269999996</v>
      </c>
      <c r="G5" s="111">
        <v>152500289.91</v>
      </c>
      <c r="H5" s="113">
        <f>F5/G5*100</f>
        <v>47.148194480438939</v>
      </c>
      <c r="I5" s="9"/>
      <c r="J5" s="121">
        <v>62</v>
      </c>
      <c r="K5" s="112">
        <v>62</v>
      </c>
      <c r="L5" s="117"/>
      <c r="M5" s="6"/>
      <c r="N5" s="30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3.35" customHeight="1">
      <c r="A6" s="61">
        <v>2</v>
      </c>
      <c r="B6" s="62" t="s">
        <v>4</v>
      </c>
      <c r="C6" s="103">
        <v>15040254.05859879</v>
      </c>
      <c r="D6" s="87">
        <f>C6/'Impots percu en 2012'!C6</f>
        <v>5780.2667404299737</v>
      </c>
      <c r="E6" s="87">
        <f t="shared" si="0"/>
        <v>111.56131097751054</v>
      </c>
      <c r="F6" s="88">
        <v>7079139.5</v>
      </c>
      <c r="G6" s="87">
        <v>14424524.789999999</v>
      </c>
      <c r="H6" s="89">
        <f t="shared" ref="H6:H42" si="1">F6/G6*100</f>
        <v>49.077107239662489</v>
      </c>
      <c r="I6" s="9"/>
      <c r="J6" s="86">
        <v>65</v>
      </c>
      <c r="K6" s="87">
        <v>65</v>
      </c>
      <c r="L6" s="117"/>
      <c r="M6" s="6"/>
      <c r="N6" s="30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3.35" customHeight="1">
      <c r="A7" s="61">
        <v>3</v>
      </c>
      <c r="B7" s="62" t="s">
        <v>6</v>
      </c>
      <c r="C7" s="104">
        <v>18812620.06228476</v>
      </c>
      <c r="D7" s="90">
        <f>C7/'Impots percu en 2012'!C7</f>
        <v>5777.8317144609218</v>
      </c>
      <c r="E7" s="87">
        <f t="shared" si="0"/>
        <v>111.51431406515846</v>
      </c>
      <c r="F7" s="87">
        <v>8818760.0399999991</v>
      </c>
      <c r="G7" s="90">
        <v>18731096.68</v>
      </c>
      <c r="H7" s="91">
        <f t="shared" si="1"/>
        <v>47.080852715987362</v>
      </c>
      <c r="I7" s="9"/>
      <c r="J7" s="86">
        <v>61</v>
      </c>
      <c r="K7" s="87">
        <v>61</v>
      </c>
      <c r="L7" s="117"/>
      <c r="M7" s="6"/>
      <c r="N7" s="30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35" customHeight="1">
      <c r="A8" s="61">
        <v>71</v>
      </c>
      <c r="B8" s="62" t="s">
        <v>40</v>
      </c>
      <c r="C8" s="103">
        <v>29428704.969050109</v>
      </c>
      <c r="D8" s="87">
        <f>C8/'Impots percu en 2012'!C8</f>
        <v>6076.5444908218269</v>
      </c>
      <c r="E8" s="87">
        <f t="shared" si="0"/>
        <v>117.27958242266605</v>
      </c>
      <c r="F8" s="88">
        <v>8774318.0399999991</v>
      </c>
      <c r="G8" s="87">
        <v>21916385.329999998</v>
      </c>
      <c r="H8" s="89">
        <f t="shared" si="1"/>
        <v>40.03542513002531</v>
      </c>
      <c r="I8" s="9"/>
      <c r="J8" s="86">
        <v>52</v>
      </c>
      <c r="K8" s="87">
        <v>52</v>
      </c>
      <c r="L8" s="117"/>
      <c r="M8" s="6"/>
      <c r="N8" s="30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3.35" customHeight="1">
      <c r="A9" s="61">
        <v>6</v>
      </c>
      <c r="B9" s="62" t="s">
        <v>7</v>
      </c>
      <c r="C9" s="104">
        <v>7555649.2004294191</v>
      </c>
      <c r="D9" s="90">
        <f>C9/'Impots percu en 2012'!C9</f>
        <v>4812.5154142862539</v>
      </c>
      <c r="E9" s="87">
        <f t="shared" si="0"/>
        <v>92.883348265224583</v>
      </c>
      <c r="F9" s="87">
        <v>2762687.89</v>
      </c>
      <c r="G9" s="90">
        <v>5883041.4199999999</v>
      </c>
      <c r="H9" s="91">
        <f t="shared" si="1"/>
        <v>46.960197842700218</v>
      </c>
      <c r="I9" s="9"/>
      <c r="J9" s="86">
        <v>61</v>
      </c>
      <c r="K9" s="87">
        <v>61</v>
      </c>
      <c r="L9" s="117"/>
      <c r="M9" s="6"/>
      <c r="N9" s="30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3.35" customHeight="1">
      <c r="A10" s="61">
        <v>7</v>
      </c>
      <c r="B10" s="62" t="s">
        <v>8</v>
      </c>
      <c r="C10" s="103">
        <v>8340290.7938953936</v>
      </c>
      <c r="D10" s="87">
        <f>C10/'Impots percu en 2012'!C10</f>
        <v>4348.4310708526555</v>
      </c>
      <c r="E10" s="87">
        <f t="shared" si="0"/>
        <v>83.926346783708496</v>
      </c>
      <c r="F10" s="88">
        <v>4214801.95</v>
      </c>
      <c r="G10" s="87">
        <v>7403120.3399999999</v>
      </c>
      <c r="H10" s="89">
        <f t="shared" si="1"/>
        <v>56.932776402767495</v>
      </c>
      <c r="I10" s="9"/>
      <c r="J10" s="86">
        <v>74</v>
      </c>
      <c r="K10" s="87">
        <v>72</v>
      </c>
      <c r="L10" s="117">
        <f t="shared" ref="L10:L40" si="2">K10-J10</f>
        <v>-2</v>
      </c>
      <c r="M10" s="6"/>
      <c r="N10" s="30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3.35" customHeight="1">
      <c r="A11" s="61">
        <v>8</v>
      </c>
      <c r="B11" s="62" t="s">
        <v>9</v>
      </c>
      <c r="C11" s="104">
        <v>1646569.7170961692</v>
      </c>
      <c r="D11" s="90">
        <f>C11/'Impots percu en 2012'!C11</f>
        <v>6406.8860587399586</v>
      </c>
      <c r="E11" s="87">
        <f t="shared" si="0"/>
        <v>123.65529829223709</v>
      </c>
      <c r="F11" s="87">
        <v>841348.75</v>
      </c>
      <c r="G11" s="90">
        <v>1605793.88</v>
      </c>
      <c r="H11" s="91">
        <f t="shared" si="1"/>
        <v>52.394566978920111</v>
      </c>
      <c r="I11" s="9"/>
      <c r="J11" s="86">
        <v>68</v>
      </c>
      <c r="K11" s="87">
        <v>68</v>
      </c>
      <c r="L11" s="117"/>
      <c r="M11" s="6"/>
      <c r="N11" s="30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3.35" customHeight="1">
      <c r="A12" s="61">
        <v>9</v>
      </c>
      <c r="B12" s="62" t="s">
        <v>10</v>
      </c>
      <c r="C12" s="103">
        <v>22798540.0969516</v>
      </c>
      <c r="D12" s="87">
        <f>C12/'Impots percu en 2012'!C12</f>
        <v>5138.2781376947487</v>
      </c>
      <c r="E12" s="87">
        <f t="shared" si="0"/>
        <v>99.170690722426215</v>
      </c>
      <c r="F12" s="88">
        <v>9523093.1500000004</v>
      </c>
      <c r="G12" s="87">
        <v>20231817.829999998</v>
      </c>
      <c r="H12" s="89">
        <f t="shared" si="1"/>
        <v>47.069883833567523</v>
      </c>
      <c r="I12" s="9"/>
      <c r="J12" s="86">
        <v>61</v>
      </c>
      <c r="K12" s="87">
        <v>61</v>
      </c>
      <c r="L12" s="117"/>
      <c r="M12" s="6"/>
      <c r="N12" s="30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3.35" customHeight="1">
      <c r="A13" s="61">
        <v>10</v>
      </c>
      <c r="B13" s="62" t="s">
        <v>11</v>
      </c>
      <c r="C13" s="104">
        <v>3750481.345609094</v>
      </c>
      <c r="D13" s="90">
        <f>C13/'Impots percu en 2012'!C13</f>
        <v>3902.6861036515024</v>
      </c>
      <c r="E13" s="87">
        <f t="shared" si="0"/>
        <v>75.323302125792068</v>
      </c>
      <c r="F13" s="87">
        <v>1881403.88</v>
      </c>
      <c r="G13" s="90">
        <v>3574777.44</v>
      </c>
      <c r="H13" s="91">
        <f t="shared" si="1"/>
        <v>52.629958412180201</v>
      </c>
      <c r="I13" s="9"/>
      <c r="J13" s="86">
        <v>68</v>
      </c>
      <c r="K13" s="87">
        <v>68</v>
      </c>
      <c r="L13" s="117"/>
      <c r="M13" s="6"/>
      <c r="N13" s="30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3.35" customHeight="1">
      <c r="A14" s="61">
        <v>11</v>
      </c>
      <c r="B14" s="62" t="s">
        <v>12</v>
      </c>
      <c r="C14" s="103">
        <v>21615680.52049125</v>
      </c>
      <c r="D14" s="87">
        <f>C14/'Impots percu en 2012'!C14</f>
        <v>4280.3327763349007</v>
      </c>
      <c r="E14" s="87">
        <f t="shared" si="0"/>
        <v>82.612024218177851</v>
      </c>
      <c r="F14" s="88">
        <v>10466872.59</v>
      </c>
      <c r="G14" s="87">
        <v>20046633.600000001</v>
      </c>
      <c r="H14" s="89">
        <f t="shared" si="1"/>
        <v>52.212619828598051</v>
      </c>
      <c r="I14" s="9"/>
      <c r="J14" s="86">
        <v>68</v>
      </c>
      <c r="K14" s="87">
        <v>68</v>
      </c>
      <c r="L14" s="117"/>
      <c r="M14" s="6"/>
      <c r="N14" s="30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3.35" customHeight="1">
      <c r="A15" s="61">
        <v>12</v>
      </c>
      <c r="B15" s="62" t="s">
        <v>13</v>
      </c>
      <c r="C15" s="104">
        <v>22580778.360103447</v>
      </c>
      <c r="D15" s="90">
        <f>C15/'Impots percu en 2012'!C15</f>
        <v>4899.2793144073439</v>
      </c>
      <c r="E15" s="87">
        <f t="shared" si="0"/>
        <v>94.557924003283105</v>
      </c>
      <c r="F15" s="87">
        <v>9845731.2200000007</v>
      </c>
      <c r="G15" s="90">
        <v>20236981.850000001</v>
      </c>
      <c r="H15" s="91">
        <f t="shared" si="1"/>
        <v>48.652172013486286</v>
      </c>
      <c r="I15" s="9"/>
      <c r="J15" s="86">
        <v>63</v>
      </c>
      <c r="K15" s="87">
        <v>63</v>
      </c>
      <c r="L15" s="117"/>
      <c r="M15" s="6"/>
      <c r="N15" s="30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3.35" customHeight="1">
      <c r="A16" s="61">
        <v>73</v>
      </c>
      <c r="B16" s="62" t="s">
        <v>92</v>
      </c>
      <c r="C16" s="103">
        <v>50435183.015267916</v>
      </c>
      <c r="D16" s="87">
        <f>C16/'Impots percu en 2012'!C16</f>
        <v>5657.3396539840624</v>
      </c>
      <c r="E16" s="87">
        <f t="shared" si="0"/>
        <v>109.18877221167298</v>
      </c>
      <c r="F16" s="88">
        <v>23218956.210000001</v>
      </c>
      <c r="G16" s="87">
        <v>47788928.469999999</v>
      </c>
      <c r="H16" s="89">
        <f t="shared" si="1"/>
        <v>48.586475891745394</v>
      </c>
      <c r="I16" s="9"/>
      <c r="J16" s="118">
        <v>62.838299999999997</v>
      </c>
      <c r="K16" s="87">
        <v>58</v>
      </c>
      <c r="L16" s="89">
        <f t="shared" ref="L16:L30" si="3">K16-J16</f>
        <v>-4.8382999999999967</v>
      </c>
      <c r="M16" s="6"/>
      <c r="N16" s="30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3.35" customHeight="1">
      <c r="A17" s="61">
        <v>15</v>
      </c>
      <c r="B17" s="62" t="s">
        <v>14</v>
      </c>
      <c r="C17" s="104">
        <v>24046249.233470045</v>
      </c>
      <c r="D17" s="90">
        <f>C17/'Impots percu en 2012'!C17</f>
        <v>4182.683811701173</v>
      </c>
      <c r="E17" s="87">
        <f t="shared" si="0"/>
        <v>80.727362662001141</v>
      </c>
      <c r="F17" s="87">
        <v>11526508.43</v>
      </c>
      <c r="G17" s="90">
        <v>22208435.48</v>
      </c>
      <c r="H17" s="91">
        <f t="shared" si="1"/>
        <v>51.901487794492759</v>
      </c>
      <c r="I17" s="9"/>
      <c r="J17" s="86">
        <v>67</v>
      </c>
      <c r="K17" s="87">
        <v>67</v>
      </c>
      <c r="L17" s="117"/>
      <c r="M17" s="6"/>
      <c r="N17" s="30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3.35" customHeight="1">
      <c r="A18" s="61">
        <v>16</v>
      </c>
      <c r="B18" s="62" t="s">
        <v>15</v>
      </c>
      <c r="C18" s="103">
        <v>25698138.901840061</v>
      </c>
      <c r="D18" s="87">
        <f>C18/'Impots percu en 2012'!C18</f>
        <v>5522.9183111627035</v>
      </c>
      <c r="E18" s="87">
        <f t="shared" si="0"/>
        <v>106.59438999681474</v>
      </c>
      <c r="F18" s="88">
        <v>12957365.5</v>
      </c>
      <c r="G18" s="87">
        <v>24087866.129999999</v>
      </c>
      <c r="H18" s="89">
        <f t="shared" si="1"/>
        <v>53.79208531826891</v>
      </c>
      <c r="I18" s="9"/>
      <c r="J18" s="86">
        <v>69</v>
      </c>
      <c r="K18" s="87">
        <v>69</v>
      </c>
      <c r="L18" s="117"/>
      <c r="M18" s="6"/>
      <c r="N18" s="30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3.35" customHeight="1">
      <c r="A19" s="61">
        <v>18</v>
      </c>
      <c r="B19" s="62" t="s">
        <v>16</v>
      </c>
      <c r="C19" s="104">
        <v>5588705.8663056223</v>
      </c>
      <c r="D19" s="90">
        <f>C19/'Impots percu en 2012'!C19</f>
        <v>5174.7276539866871</v>
      </c>
      <c r="E19" s="87">
        <f t="shared" si="0"/>
        <v>99.874180025710913</v>
      </c>
      <c r="F19" s="87">
        <v>2847055.36</v>
      </c>
      <c r="G19" s="90">
        <v>5400740.9000000004</v>
      </c>
      <c r="H19" s="91">
        <f t="shared" si="1"/>
        <v>52.716014574963225</v>
      </c>
      <c r="I19" s="9"/>
      <c r="J19" s="86">
        <v>68</v>
      </c>
      <c r="K19" s="87">
        <v>65</v>
      </c>
      <c r="L19" s="117">
        <f t="shared" si="2"/>
        <v>-3</v>
      </c>
      <c r="M19" s="6"/>
      <c r="N19" s="30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3.35" customHeight="1">
      <c r="A20" s="61">
        <v>19</v>
      </c>
      <c r="B20" s="62" t="s">
        <v>17</v>
      </c>
      <c r="C20" s="103">
        <v>379198.22434604727</v>
      </c>
      <c r="D20" s="87">
        <f>C20/'Impots percu en 2012'!C20</f>
        <v>3611.4116604385454</v>
      </c>
      <c r="E20" s="87">
        <f t="shared" si="0"/>
        <v>69.701596381350114</v>
      </c>
      <c r="F20" s="88">
        <v>176944.23</v>
      </c>
      <c r="G20" s="87">
        <v>353625.41</v>
      </c>
      <c r="H20" s="89">
        <f t="shared" si="1"/>
        <v>50.037193311419571</v>
      </c>
      <c r="I20" s="9"/>
      <c r="J20" s="86">
        <v>65</v>
      </c>
      <c r="K20" s="87">
        <v>65</v>
      </c>
      <c r="L20" s="117"/>
      <c r="M20" s="6"/>
      <c r="N20" s="30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3.35" customHeight="1">
      <c r="A21" s="61">
        <v>20</v>
      </c>
      <c r="B21" s="62" t="s">
        <v>18</v>
      </c>
      <c r="C21" s="104">
        <v>20667784.977225438</v>
      </c>
      <c r="D21" s="90">
        <f>C21/'Impots percu en 2012'!C21</f>
        <v>5426.039636971761</v>
      </c>
      <c r="E21" s="87">
        <f t="shared" si="0"/>
        <v>104.72459533441464</v>
      </c>
      <c r="F21" s="87">
        <v>9640086.6300000008</v>
      </c>
      <c r="G21" s="90">
        <v>18925004.73</v>
      </c>
      <c r="H21" s="91">
        <f t="shared" si="1"/>
        <v>50.938357836806738</v>
      </c>
      <c r="I21" s="9"/>
      <c r="J21" s="86">
        <v>66</v>
      </c>
      <c r="K21" s="87">
        <v>66</v>
      </c>
      <c r="L21" s="117"/>
      <c r="M21" s="6"/>
      <c r="N21" s="30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3.35" customHeight="1">
      <c r="A22" s="61">
        <v>21</v>
      </c>
      <c r="B22" s="62" t="s">
        <v>19</v>
      </c>
      <c r="C22" s="103">
        <v>12961334.911498098</v>
      </c>
      <c r="D22" s="87">
        <f>C22/'Impots percu en 2012'!C22</f>
        <v>6606.1849701825167</v>
      </c>
      <c r="E22" s="87">
        <f t="shared" si="0"/>
        <v>127.5018418576762</v>
      </c>
      <c r="F22" s="88">
        <v>5719228.5899999999</v>
      </c>
      <c r="G22" s="87">
        <v>12352875.470000001</v>
      </c>
      <c r="H22" s="89">
        <f t="shared" si="1"/>
        <v>46.298763424674917</v>
      </c>
      <c r="I22" s="9"/>
      <c r="J22" s="86">
        <v>60</v>
      </c>
      <c r="K22" s="87">
        <v>60</v>
      </c>
      <c r="L22" s="117"/>
      <c r="M22" s="6"/>
      <c r="N22" s="30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3.35" customHeight="1">
      <c r="A23" s="61">
        <v>22</v>
      </c>
      <c r="B23" s="62" t="s">
        <v>20</v>
      </c>
      <c r="C23" s="104">
        <v>10943436.247265704</v>
      </c>
      <c r="D23" s="90">
        <f>C23/'Impots percu en 2012'!C23</f>
        <v>4485.0148554367643</v>
      </c>
      <c r="E23" s="87">
        <f t="shared" si="0"/>
        <v>86.562464933740372</v>
      </c>
      <c r="F23" s="87">
        <v>5500888.0099999998</v>
      </c>
      <c r="G23" s="90">
        <v>10181257.439999999</v>
      </c>
      <c r="H23" s="91">
        <f t="shared" si="1"/>
        <v>54.029554231564546</v>
      </c>
      <c r="I23" s="9"/>
      <c r="J23" s="86">
        <v>70</v>
      </c>
      <c r="K23" s="87">
        <v>70</v>
      </c>
      <c r="L23" s="117"/>
      <c r="M23" s="6"/>
      <c r="N23" s="30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3.35" customHeight="1">
      <c r="A24" s="61">
        <v>23</v>
      </c>
      <c r="B24" s="62" t="s">
        <v>21</v>
      </c>
      <c r="C24" s="103">
        <v>794360.99196851591</v>
      </c>
      <c r="D24" s="87">
        <f>C24/'Impots percu en 2012'!C24</f>
        <v>3562.1569146570218</v>
      </c>
      <c r="E24" s="87">
        <f t="shared" si="0"/>
        <v>68.750961357395838</v>
      </c>
      <c r="F24" s="88">
        <v>317806.40000000002</v>
      </c>
      <c r="G24" s="87">
        <v>689124.92</v>
      </c>
      <c r="H24" s="89">
        <f t="shared" si="1"/>
        <v>46.117386090173603</v>
      </c>
      <c r="I24" s="9"/>
      <c r="J24" s="86">
        <v>60</v>
      </c>
      <c r="K24" s="87">
        <v>65</v>
      </c>
      <c r="L24" s="117">
        <f t="shared" si="2"/>
        <v>5</v>
      </c>
      <c r="M24" s="6"/>
      <c r="N24" s="30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3.35" customHeight="1">
      <c r="A25" s="61">
        <v>24</v>
      </c>
      <c r="B25" s="62" t="s">
        <v>22</v>
      </c>
      <c r="C25" s="104">
        <v>614905.00384167628</v>
      </c>
      <c r="D25" s="90">
        <f>C25/'Impots percu en 2012'!C25</f>
        <v>2411.3921719281425</v>
      </c>
      <c r="E25" s="87">
        <f t="shared" si="0"/>
        <v>46.540771224201109</v>
      </c>
      <c r="F25" s="87">
        <v>321243.65000000002</v>
      </c>
      <c r="G25" s="90">
        <v>582520.27</v>
      </c>
      <c r="H25" s="91">
        <f t="shared" si="1"/>
        <v>55.147205435443482</v>
      </c>
      <c r="I25" s="9"/>
      <c r="J25" s="86">
        <v>72</v>
      </c>
      <c r="K25" s="87">
        <v>72</v>
      </c>
      <c r="L25" s="117"/>
      <c r="M25" s="6"/>
      <c r="N25" s="30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3.35" customHeight="1">
      <c r="A26" s="61">
        <v>25</v>
      </c>
      <c r="B26" s="62" t="s">
        <v>23</v>
      </c>
      <c r="C26" s="103">
        <v>1938638.0274298603</v>
      </c>
      <c r="D26" s="87">
        <f>C26/'Impots percu en 2012'!C26</f>
        <v>7180.1408423328157</v>
      </c>
      <c r="E26" s="87">
        <f t="shared" si="0"/>
        <v>138.57940495566649</v>
      </c>
      <c r="F26" s="88">
        <v>894823.55</v>
      </c>
      <c r="G26" s="87">
        <v>1819487.23</v>
      </c>
      <c r="H26" s="89">
        <f t="shared" si="1"/>
        <v>49.179985176373023</v>
      </c>
      <c r="I26" s="9"/>
      <c r="J26" s="86">
        <v>64</v>
      </c>
      <c r="K26" s="87">
        <v>64</v>
      </c>
      <c r="L26" s="117"/>
      <c r="M26" s="6"/>
      <c r="N26" s="30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3.35" customHeight="1">
      <c r="A27" s="61">
        <v>72</v>
      </c>
      <c r="B27" s="62" t="s">
        <v>41</v>
      </c>
      <c r="C27" s="104">
        <v>39552198.089555785</v>
      </c>
      <c r="D27" s="90">
        <f>C27/'Impots percu en 2012'!C27</f>
        <v>3638.6566779720133</v>
      </c>
      <c r="E27" s="87">
        <f t="shared" si="0"/>
        <v>70.227435414413989</v>
      </c>
      <c r="F27" s="87">
        <v>19011751.210000001</v>
      </c>
      <c r="G27" s="90">
        <v>33666830.310000002</v>
      </c>
      <c r="H27" s="91">
        <f t="shared" si="1"/>
        <v>56.470273663847024</v>
      </c>
      <c r="I27" s="9"/>
      <c r="J27" s="86">
        <v>72</v>
      </c>
      <c r="K27" s="87">
        <v>72</v>
      </c>
      <c r="L27" s="117"/>
      <c r="M27" s="6"/>
      <c r="N27" s="30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3.35" customHeight="1">
      <c r="A28" s="61">
        <v>33</v>
      </c>
      <c r="B28" s="62" t="s">
        <v>24</v>
      </c>
      <c r="C28" s="103">
        <v>1949016.1398728306</v>
      </c>
      <c r="D28" s="87">
        <f>C28/'Impots percu en 2012'!C28</f>
        <v>4360.2150780152806</v>
      </c>
      <c r="E28" s="87">
        <f t="shared" si="0"/>
        <v>84.153782531342003</v>
      </c>
      <c r="F28" s="88">
        <v>797970.66</v>
      </c>
      <c r="G28" s="87">
        <v>1491879.99</v>
      </c>
      <c r="H28" s="89">
        <f t="shared" si="1"/>
        <v>53.487590513228888</v>
      </c>
      <c r="I28" s="9"/>
      <c r="J28" s="86">
        <v>70</v>
      </c>
      <c r="K28" s="87">
        <v>70</v>
      </c>
      <c r="L28" s="117"/>
      <c r="M28" s="6"/>
      <c r="N28" s="30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3.35" customHeight="1">
      <c r="A29" s="61">
        <v>35</v>
      </c>
      <c r="B29" s="62" t="s">
        <v>25</v>
      </c>
      <c r="C29" s="104">
        <v>2010839.7569097129</v>
      </c>
      <c r="D29" s="90">
        <f>C29/'Impots percu en 2012'!C29</f>
        <v>2884.9924776322996</v>
      </c>
      <c r="E29" s="87">
        <f t="shared" si="0"/>
        <v>55.681434338266214</v>
      </c>
      <c r="F29" s="87">
        <v>1038253.43</v>
      </c>
      <c r="G29" s="90">
        <v>1815535.7</v>
      </c>
      <c r="H29" s="91">
        <f t="shared" si="1"/>
        <v>57.187166851084235</v>
      </c>
      <c r="I29" s="9"/>
      <c r="J29" s="86">
        <v>74</v>
      </c>
      <c r="K29" s="87">
        <v>74</v>
      </c>
      <c r="L29" s="117"/>
      <c r="M29" s="6"/>
      <c r="N29" s="30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3.35" customHeight="1">
      <c r="A30" s="61">
        <v>74</v>
      </c>
      <c r="B30" s="62" t="s">
        <v>93</v>
      </c>
      <c r="C30" s="103">
        <v>73752588.060097456</v>
      </c>
      <c r="D30" s="87">
        <f>C30/'Impots percu en 2012'!C30</f>
        <v>4619.0635723741125</v>
      </c>
      <c r="E30" s="87">
        <f t="shared" si="0"/>
        <v>89.149655329606318</v>
      </c>
      <c r="F30" s="88">
        <v>33667645.460000001</v>
      </c>
      <c r="G30" s="87">
        <v>67000332.5</v>
      </c>
      <c r="H30" s="89">
        <f t="shared" si="1"/>
        <v>50.24996772963776</v>
      </c>
      <c r="I30" s="9"/>
      <c r="J30" s="118">
        <v>64.986500000000007</v>
      </c>
      <c r="K30" s="87">
        <v>61</v>
      </c>
      <c r="L30" s="89">
        <f t="shared" si="3"/>
        <v>-3.9865000000000066</v>
      </c>
      <c r="M30" s="6"/>
      <c r="N30" s="30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3.35" customHeight="1">
      <c r="A31" s="61">
        <v>49</v>
      </c>
      <c r="B31" s="62" t="s">
        <v>26</v>
      </c>
      <c r="C31" s="104">
        <v>1561576.2982557383</v>
      </c>
      <c r="D31" s="90">
        <f>C31/'Impots percu en 2012'!C31</f>
        <v>3509.1602207994119</v>
      </c>
      <c r="E31" s="87">
        <f t="shared" si="0"/>
        <v>67.728105335393479</v>
      </c>
      <c r="F31" s="87">
        <v>697619.06</v>
      </c>
      <c r="G31" s="90">
        <v>1461837.2</v>
      </c>
      <c r="H31" s="91">
        <f t="shared" si="1"/>
        <v>47.722076028712365</v>
      </c>
      <c r="I31" s="9"/>
      <c r="J31" s="86">
        <v>62</v>
      </c>
      <c r="K31" s="87">
        <v>62</v>
      </c>
      <c r="L31" s="117"/>
      <c r="M31" s="6"/>
      <c r="N31" s="30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3.35" customHeight="1">
      <c r="A32" s="61">
        <v>53</v>
      </c>
      <c r="B32" s="62" t="s">
        <v>27</v>
      </c>
      <c r="C32" s="103">
        <v>54194437.918708198</v>
      </c>
      <c r="D32" s="87">
        <f>C32/'Impots percu en 2012'!C32</f>
        <v>5310.0566253878305</v>
      </c>
      <c r="E32" s="87">
        <f t="shared" si="0"/>
        <v>102.4860798117797</v>
      </c>
      <c r="F32" s="88">
        <v>16412686.52</v>
      </c>
      <c r="G32" s="87">
        <v>33732754.450000003</v>
      </c>
      <c r="H32" s="89">
        <f t="shared" si="1"/>
        <v>48.655043999823732</v>
      </c>
      <c r="I32" s="9"/>
      <c r="J32" s="86">
        <v>64</v>
      </c>
      <c r="K32" s="87">
        <v>64</v>
      </c>
      <c r="L32" s="117"/>
      <c r="M32" s="6"/>
      <c r="N32" s="3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3.35" customHeight="1">
      <c r="A33" s="61">
        <v>54</v>
      </c>
      <c r="B33" s="62" t="s">
        <v>28</v>
      </c>
      <c r="C33" s="104">
        <v>6146752.3973107683</v>
      </c>
      <c r="D33" s="90">
        <f>C33/'Impots percu en 2012'!C33</f>
        <v>5587.9567248279709</v>
      </c>
      <c r="E33" s="87">
        <f t="shared" si="0"/>
        <v>107.84965571693186</v>
      </c>
      <c r="F33" s="87">
        <v>2278827.06</v>
      </c>
      <c r="G33" s="90">
        <v>4910201.8899999997</v>
      </c>
      <c r="H33" s="91">
        <f t="shared" si="1"/>
        <v>46.410048121259642</v>
      </c>
      <c r="I33" s="9"/>
      <c r="J33" s="86">
        <v>60</v>
      </c>
      <c r="K33" s="87">
        <v>60</v>
      </c>
      <c r="L33" s="117"/>
      <c r="M33" s="6"/>
      <c r="N33" s="30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3.35" customHeight="1">
      <c r="A34" s="61">
        <v>55</v>
      </c>
      <c r="B34" s="62" t="s">
        <v>29</v>
      </c>
      <c r="C34" s="103">
        <v>1278540.3278571863</v>
      </c>
      <c r="D34" s="87">
        <f>C34/'Impots percu en 2012'!C34</f>
        <v>3970.6221362024421</v>
      </c>
      <c r="E34" s="87">
        <f t="shared" si="0"/>
        <v>76.63449297464723</v>
      </c>
      <c r="F34" s="88">
        <v>651037.96</v>
      </c>
      <c r="G34" s="87">
        <v>1208930.25</v>
      </c>
      <c r="H34" s="89">
        <f t="shared" si="1"/>
        <v>53.852400500359721</v>
      </c>
      <c r="I34" s="9"/>
      <c r="J34" s="86">
        <v>70</v>
      </c>
      <c r="K34" s="87">
        <v>70</v>
      </c>
      <c r="L34" s="117"/>
      <c r="M34" s="6"/>
      <c r="N34" s="30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3.35" customHeight="1">
      <c r="A35" s="61">
        <v>56</v>
      </c>
      <c r="B35" s="62" t="s">
        <v>30</v>
      </c>
      <c r="C35" s="104">
        <v>2370352.1480054492</v>
      </c>
      <c r="D35" s="90">
        <f>C35/'Impots percu en 2012'!C35</f>
        <v>3732.8380283550382</v>
      </c>
      <c r="E35" s="87">
        <f t="shared" si="0"/>
        <v>72.045170718024025</v>
      </c>
      <c r="F35" s="87">
        <v>1213065.69</v>
      </c>
      <c r="G35" s="90">
        <v>2246892.77</v>
      </c>
      <c r="H35" s="91">
        <f t="shared" si="1"/>
        <v>53.988588427386318</v>
      </c>
      <c r="I35" s="9"/>
      <c r="J35" s="86">
        <v>70</v>
      </c>
      <c r="K35" s="87">
        <v>70</v>
      </c>
      <c r="L35" s="117"/>
      <c r="M35" s="6"/>
      <c r="N35" s="30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3.35" customHeight="1">
      <c r="A36" s="61">
        <v>57</v>
      </c>
      <c r="B36" s="62" t="s">
        <v>31</v>
      </c>
      <c r="C36" s="103">
        <v>1609801.3852126712</v>
      </c>
      <c r="D36" s="87">
        <f>C36/'Impots percu en 2012'!C36</f>
        <v>3469.3995370962743</v>
      </c>
      <c r="E36" s="87">
        <f t="shared" si="0"/>
        <v>66.960709262084549</v>
      </c>
      <c r="F36" s="88">
        <v>823166.59</v>
      </c>
      <c r="G36" s="87">
        <v>1528955.77</v>
      </c>
      <c r="H36" s="89">
        <f t="shared" si="1"/>
        <v>53.838482848983915</v>
      </c>
      <c r="I36" s="9"/>
      <c r="J36" s="86">
        <v>70</v>
      </c>
      <c r="K36" s="87">
        <v>70</v>
      </c>
      <c r="L36" s="117"/>
      <c r="M36" s="6"/>
      <c r="N36" s="30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3.35" customHeight="1">
      <c r="A37" s="61">
        <v>58</v>
      </c>
      <c r="B37" s="62" t="s">
        <v>32</v>
      </c>
      <c r="C37" s="104">
        <v>4588631.5537597574</v>
      </c>
      <c r="D37" s="90">
        <f>C37/'Impots percu en 2012'!C37</f>
        <v>3587.6712695541496</v>
      </c>
      <c r="E37" s="87">
        <f t="shared" ref="E37:E42" si="4">(D37/$D$42*100)</f>
        <v>69.243397953990922</v>
      </c>
      <c r="F37" s="87">
        <v>2274238.11</v>
      </c>
      <c r="G37" s="90">
        <v>4230456.05</v>
      </c>
      <c r="H37" s="91">
        <f t="shared" si="1"/>
        <v>53.758698426851637</v>
      </c>
      <c r="I37" s="9"/>
      <c r="J37" s="86">
        <v>70</v>
      </c>
      <c r="K37" s="87">
        <v>70</v>
      </c>
      <c r="L37" s="117"/>
      <c r="M37" s="6"/>
      <c r="N37" s="30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3.35" customHeight="1">
      <c r="A38" s="61">
        <v>59</v>
      </c>
      <c r="B38" s="62" t="s">
        <v>33</v>
      </c>
      <c r="C38" s="103">
        <v>939669.63123679115</v>
      </c>
      <c r="D38" s="87">
        <f>C38/'Impots percu en 2012'!C38</f>
        <v>3915.2901301532966</v>
      </c>
      <c r="E38" s="87">
        <f t="shared" si="4"/>
        <v>75.566564553510204</v>
      </c>
      <c r="F38" s="88">
        <v>443221.89</v>
      </c>
      <c r="G38" s="87">
        <v>859936.46</v>
      </c>
      <c r="H38" s="89">
        <f t="shared" si="1"/>
        <v>51.54123712814782</v>
      </c>
      <c r="I38" s="9"/>
      <c r="J38" s="86">
        <v>67</v>
      </c>
      <c r="K38" s="87">
        <v>70</v>
      </c>
      <c r="L38" s="117">
        <f t="shared" si="2"/>
        <v>3</v>
      </c>
      <c r="M38" s="6"/>
      <c r="N38" s="30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3.35" customHeight="1">
      <c r="A39" s="61">
        <v>60</v>
      </c>
      <c r="B39" s="62" t="s">
        <v>34</v>
      </c>
      <c r="C39" s="104">
        <v>170452151.54826683</v>
      </c>
      <c r="D39" s="90">
        <f>C39/'Impots percu en 2012'!C39</f>
        <v>4457.3141797616909</v>
      </c>
      <c r="E39" s="87">
        <f t="shared" si="4"/>
        <v>86.027831528043237</v>
      </c>
      <c r="F39" s="87">
        <v>73731018.099999994</v>
      </c>
      <c r="G39" s="90">
        <v>136426622.5</v>
      </c>
      <c r="H39" s="91">
        <f t="shared" si="1"/>
        <v>54.044450231845317</v>
      </c>
      <c r="I39" s="9"/>
      <c r="J39" s="86">
        <v>70</v>
      </c>
      <c r="K39" s="87">
        <v>70</v>
      </c>
      <c r="L39" s="117"/>
      <c r="M39" s="6"/>
      <c r="N39" s="30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3.35" customHeight="1">
      <c r="A40" s="61">
        <v>61</v>
      </c>
      <c r="B40" s="62" t="s">
        <v>35</v>
      </c>
      <c r="C40" s="103">
        <v>723035.44875911856</v>
      </c>
      <c r="D40" s="87">
        <f>C40/'Impots percu en 2012'!C40</f>
        <v>3171.2081085926252</v>
      </c>
      <c r="E40" s="87">
        <f t="shared" si="4"/>
        <v>61.20550311330237</v>
      </c>
      <c r="F40" s="88">
        <v>357398.2</v>
      </c>
      <c r="G40" s="87">
        <v>627739.34</v>
      </c>
      <c r="H40" s="89">
        <f t="shared" si="1"/>
        <v>56.934172709328692</v>
      </c>
      <c r="I40" s="9"/>
      <c r="J40" s="86">
        <v>75</v>
      </c>
      <c r="K40" s="87">
        <v>73</v>
      </c>
      <c r="L40" s="117">
        <f t="shared" si="2"/>
        <v>-2</v>
      </c>
      <c r="M40" s="6"/>
      <c r="N40" s="30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3.35" customHeight="1" thickBot="1">
      <c r="A41" s="106">
        <v>62</v>
      </c>
      <c r="B41" s="107" t="s">
        <v>36</v>
      </c>
      <c r="C41" s="105">
        <v>3788129.1578375869</v>
      </c>
      <c r="D41" s="93">
        <f>C41/'Impots percu en 2012'!C41</f>
        <v>3979.1272666361206</v>
      </c>
      <c r="E41" s="94">
        <f t="shared" si="4"/>
        <v>76.79864517450666</v>
      </c>
      <c r="F41" s="94">
        <v>1934460.28</v>
      </c>
      <c r="G41" s="93">
        <v>3569124.58</v>
      </c>
      <c r="H41" s="95">
        <f t="shared" si="1"/>
        <v>54.199853119164587</v>
      </c>
      <c r="I41" s="9"/>
      <c r="J41" s="86">
        <v>70</v>
      </c>
      <c r="K41" s="87">
        <v>70</v>
      </c>
      <c r="L41" s="117"/>
      <c r="M41" s="6"/>
      <c r="N41" s="30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8" customHeight="1" thickBot="1">
      <c r="A42" s="295" t="s">
        <v>37</v>
      </c>
      <c r="B42" s="296"/>
      <c r="C42" s="96">
        <f>SUM(C5:C41)</f>
        <v>903852942.59499979</v>
      </c>
      <c r="D42" s="97">
        <f>C42/'Impots percu en 2012'!C42</f>
        <v>5181.2466972490201</v>
      </c>
      <c r="E42" s="97">
        <f t="shared" si="4"/>
        <v>100</v>
      </c>
      <c r="F42" s="98">
        <f>SUM(F5:F41)</f>
        <v>364562557.06</v>
      </c>
      <c r="G42" s="97">
        <f>SUM(G5:G41)</f>
        <v>725722359.28000009</v>
      </c>
      <c r="H42" s="99">
        <f t="shared" si="1"/>
        <v>50.234439162338596</v>
      </c>
      <c r="I42" s="10"/>
      <c r="J42" s="118">
        <v>65.272997659490429</v>
      </c>
      <c r="K42" s="119">
        <v>64.564263898262354</v>
      </c>
      <c r="L42" s="117"/>
      <c r="M42" s="6"/>
      <c r="N42" s="30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95" customHeight="1" thickBot="1">
      <c r="A43" s="297" t="s">
        <v>116</v>
      </c>
      <c r="B43" s="298"/>
      <c r="C43" s="100">
        <v>860446156.18612039</v>
      </c>
      <c r="D43" s="101">
        <v>4932.4216305589689</v>
      </c>
      <c r="E43" s="97">
        <v>100</v>
      </c>
      <c r="F43" s="97">
        <v>349258177</v>
      </c>
      <c r="G43" s="101">
        <v>702212291.74000001</v>
      </c>
      <c r="H43" s="102">
        <v>49.736836154573574</v>
      </c>
      <c r="I43" s="11"/>
      <c r="J43" s="122">
        <v>65.361718295697415</v>
      </c>
      <c r="K43" s="92"/>
      <c r="L43" s="120"/>
      <c r="M43" s="6"/>
      <c r="N43" s="30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>
      <c r="A44" s="6"/>
      <c r="B44" s="23"/>
      <c r="C44" s="24"/>
      <c r="D44" s="25"/>
      <c r="E44" s="26"/>
      <c r="F44" s="27"/>
      <c r="G44" s="26"/>
      <c r="H44" s="26"/>
      <c r="I44" s="26"/>
      <c r="J44" s="26"/>
      <c r="K44" s="25"/>
      <c r="L44" s="25"/>
      <c r="M44" s="6"/>
      <c r="N44" s="30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0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30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>
      <c r="A47" s="6"/>
      <c r="B47" s="6"/>
      <c r="C47" s="6"/>
      <c r="D47" s="28"/>
      <c r="E47" s="26"/>
      <c r="F47" s="26"/>
      <c r="G47" s="26"/>
      <c r="H47" s="29"/>
      <c r="I47" s="29"/>
      <c r="J47" s="26"/>
      <c r="K47" s="6"/>
      <c r="L47" s="6"/>
      <c r="M47" s="6"/>
      <c r="N47" s="30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>
      <c r="A48" s="6"/>
      <c r="B48" s="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6"/>
      <c r="N48" s="30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>
      <c r="A49" s="6"/>
      <c r="B49" s="6"/>
      <c r="C49" s="6"/>
      <c r="D49" s="6"/>
      <c r="E49" s="26"/>
      <c r="F49" s="26"/>
      <c r="G49" s="26"/>
      <c r="H49" s="26"/>
      <c r="I49" s="26"/>
      <c r="J49" s="26"/>
      <c r="K49" s="6"/>
      <c r="L49" s="6"/>
      <c r="M49" s="6"/>
      <c r="N49" s="30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>
      <c r="A50" s="6"/>
      <c r="B50" s="6"/>
      <c r="C50" s="6"/>
      <c r="D50" s="6"/>
      <c r="E50" s="26"/>
      <c r="F50" s="26"/>
      <c r="G50" s="26"/>
      <c r="H50" s="26"/>
      <c r="I50" s="26"/>
      <c r="J50" s="26"/>
      <c r="K50" s="6"/>
      <c r="L50" s="6"/>
      <c r="M50" s="6"/>
      <c r="N50" s="30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>
      <c r="A51" s="6"/>
      <c r="B51" s="6"/>
      <c r="C51" s="6"/>
      <c r="D51" s="6"/>
      <c r="E51" s="26"/>
      <c r="F51" s="26"/>
      <c r="G51" s="26"/>
      <c r="H51" s="26"/>
      <c r="I51" s="26"/>
      <c r="J51" s="26"/>
      <c r="K51" s="6"/>
      <c r="L51" s="6"/>
      <c r="M51" s="6"/>
      <c r="N51" s="30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>
      <c r="A52" s="6"/>
      <c r="B52" s="6"/>
      <c r="C52" s="6"/>
      <c r="D52" s="6"/>
      <c r="E52" s="26"/>
      <c r="F52" s="26"/>
      <c r="G52" s="26"/>
      <c r="H52" s="26"/>
      <c r="I52" s="26"/>
      <c r="J52" s="26"/>
      <c r="K52" s="6"/>
      <c r="L52" s="6"/>
      <c r="M52" s="6"/>
      <c r="N52" s="30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>
      <c r="A53" s="6"/>
      <c r="B53" s="6"/>
      <c r="C53" s="6"/>
      <c r="D53" s="6"/>
      <c r="E53" s="26"/>
      <c r="F53" s="26"/>
      <c r="G53" s="26"/>
      <c r="H53" s="26"/>
      <c r="I53" s="26"/>
      <c r="J53" s="26"/>
      <c r="K53" s="6"/>
      <c r="L53" s="6"/>
      <c r="M53" s="6"/>
      <c r="N53" s="30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>
      <c r="A54" s="6"/>
      <c r="B54" s="6"/>
      <c r="C54" s="6"/>
      <c r="D54" s="6"/>
      <c r="E54" s="26"/>
      <c r="F54" s="26"/>
      <c r="G54" s="26"/>
      <c r="H54" s="26"/>
      <c r="I54" s="26"/>
      <c r="J54" s="26"/>
      <c r="K54" s="6"/>
      <c r="L54" s="6"/>
      <c r="M54" s="6"/>
      <c r="N54" s="30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6"/>
      <c r="B55" s="6"/>
      <c r="C55" s="6"/>
      <c r="D55" s="6"/>
      <c r="E55" s="26"/>
      <c r="F55" s="26"/>
      <c r="G55" s="26"/>
      <c r="H55" s="26"/>
      <c r="I55" s="26"/>
      <c r="J55" s="26"/>
      <c r="K55" s="6"/>
      <c r="L55" s="6"/>
      <c r="M55" s="6"/>
      <c r="N55" s="30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>
      <c r="A56" s="6"/>
      <c r="B56" s="6"/>
      <c r="C56" s="6"/>
      <c r="D56" s="6"/>
      <c r="E56" s="26"/>
      <c r="F56" s="26"/>
      <c r="G56" s="26"/>
      <c r="H56" s="26"/>
      <c r="I56" s="26"/>
      <c r="J56" s="26"/>
      <c r="K56" s="6"/>
      <c r="L56" s="6"/>
      <c r="M56" s="6"/>
      <c r="N56" s="30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>
      <c r="A57" s="6"/>
      <c r="B57" s="6"/>
      <c r="C57" s="6"/>
      <c r="D57" s="6"/>
      <c r="E57" s="26"/>
      <c r="F57" s="26"/>
      <c r="G57" s="26"/>
      <c r="H57" s="26"/>
      <c r="I57" s="26"/>
      <c r="J57" s="26"/>
      <c r="K57" s="6"/>
      <c r="L57" s="6"/>
      <c r="M57" s="6"/>
      <c r="N57" s="30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>
      <c r="A58" s="6"/>
      <c r="B58" s="6"/>
      <c r="C58" s="6"/>
      <c r="D58" s="6"/>
      <c r="E58" s="26"/>
      <c r="F58" s="26"/>
      <c r="G58" s="26"/>
      <c r="H58" s="26"/>
      <c r="I58" s="26"/>
      <c r="J58" s="2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>
      <c r="A59" s="6"/>
      <c r="B59" s="6"/>
      <c r="C59" s="6"/>
      <c r="D59" s="6"/>
      <c r="E59" s="26"/>
      <c r="F59" s="26"/>
      <c r="G59" s="26"/>
      <c r="H59" s="26"/>
      <c r="I59" s="26"/>
      <c r="J59" s="2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>
      <c r="A60" s="6"/>
      <c r="B60" s="6"/>
      <c r="C60" s="6"/>
      <c r="D60" s="6"/>
      <c r="E60" s="26"/>
      <c r="F60" s="26"/>
      <c r="G60" s="26"/>
      <c r="H60" s="26"/>
      <c r="I60" s="26"/>
      <c r="J60" s="2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>
      <c r="A61" s="6"/>
      <c r="B61" s="6"/>
      <c r="C61" s="6"/>
      <c r="D61" s="6"/>
      <c r="E61" s="26"/>
      <c r="F61" s="26"/>
      <c r="G61" s="26"/>
      <c r="H61" s="26"/>
      <c r="I61" s="26"/>
      <c r="J61" s="2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>
      <c r="A62" s="6"/>
      <c r="B62" s="6"/>
      <c r="C62" s="6"/>
      <c r="D62" s="6"/>
      <c r="E62" s="26"/>
      <c r="F62" s="26"/>
      <c r="G62" s="26"/>
      <c r="H62" s="26"/>
      <c r="I62" s="26"/>
      <c r="J62" s="2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>
      <c r="A63" s="6"/>
      <c r="B63" s="6"/>
      <c r="C63" s="6"/>
      <c r="D63" s="6"/>
      <c r="E63" s="26"/>
      <c r="F63" s="26"/>
      <c r="G63" s="26"/>
      <c r="H63" s="26"/>
      <c r="I63" s="26"/>
      <c r="J63" s="2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>
      <c r="A64" s="6"/>
      <c r="B64" s="6"/>
      <c r="C64" s="6"/>
      <c r="D64" s="6"/>
      <c r="E64" s="26"/>
      <c r="F64" s="26"/>
      <c r="G64" s="26"/>
      <c r="H64" s="26"/>
      <c r="I64" s="26"/>
      <c r="J64" s="2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>
      <c r="A65" s="6"/>
      <c r="B65" s="6"/>
      <c r="C65" s="6"/>
      <c r="D65" s="6"/>
      <c r="E65" s="26"/>
      <c r="F65" s="26"/>
      <c r="G65" s="26"/>
      <c r="H65" s="26"/>
      <c r="I65" s="26"/>
      <c r="J65" s="2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</sheetData>
  <sheetProtection sheet="1" objects="1" scenarios="1"/>
  <mergeCells count="12">
    <mergeCell ref="A1:L1"/>
    <mergeCell ref="A42:B42"/>
    <mergeCell ref="A43:B43"/>
    <mergeCell ref="J2:K2"/>
    <mergeCell ref="L2:L4"/>
    <mergeCell ref="K3:K4"/>
    <mergeCell ref="J3:J4"/>
    <mergeCell ref="A2:B4"/>
    <mergeCell ref="C2:C4"/>
    <mergeCell ref="D2:D4"/>
    <mergeCell ref="E2:E4"/>
    <mergeCell ref="H2:H4"/>
  </mergeCells>
  <printOptions horizontalCentered="1"/>
  <pageMargins left="0" right="0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B65"/>
  <sheetViews>
    <sheetView zoomScale="130" zoomScaleNormal="13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F49" sqref="F49"/>
    </sheetView>
  </sheetViews>
  <sheetFormatPr baseColWidth="10" defaultColWidth="10.7109375" defaultRowHeight="12.75"/>
  <cols>
    <col min="1" max="1" width="3.28515625" style="15" customWidth="1"/>
    <col min="2" max="2" width="26.7109375" style="15" customWidth="1"/>
    <col min="3" max="3" width="12.7109375" style="20" customWidth="1"/>
    <col min="4" max="4" width="14.7109375" style="15" customWidth="1"/>
    <col min="5" max="6" width="14.28515625" style="15" customWidth="1"/>
    <col min="7" max="7" width="15.7109375" style="15" customWidth="1"/>
    <col min="8" max="8" width="12.7109375" style="15" customWidth="1"/>
    <col min="9" max="9" width="11.7109375" style="15" customWidth="1"/>
    <col min="10" max="158" width="10.7109375" style="16"/>
    <col min="159" max="16384" width="10.7109375" style="15"/>
  </cols>
  <sheetData>
    <row r="1" spans="1:158" s="14" customFormat="1" ht="20.100000000000001" customHeight="1" thickBot="1">
      <c r="A1" s="276" t="s">
        <v>132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158" s="18" customFormat="1" ht="13.5" customHeight="1">
      <c r="A2" s="331" t="s">
        <v>0</v>
      </c>
      <c r="B2" s="332"/>
      <c r="C2" s="325" t="s">
        <v>101</v>
      </c>
      <c r="D2" s="327" t="s">
        <v>102</v>
      </c>
      <c r="E2" s="327" t="s">
        <v>103</v>
      </c>
      <c r="F2" s="327" t="s">
        <v>104</v>
      </c>
      <c r="G2" s="327" t="s">
        <v>106</v>
      </c>
      <c r="H2" s="329" t="s">
        <v>105</v>
      </c>
      <c r="I2" s="4"/>
      <c r="J2" s="32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</row>
    <row r="3" spans="1:158" s="19" customFormat="1" ht="13.5" customHeight="1" thickBot="1">
      <c r="A3" s="333"/>
      <c r="B3" s="334"/>
      <c r="C3" s="326"/>
      <c r="D3" s="328"/>
      <c r="E3" s="328"/>
      <c r="F3" s="328"/>
      <c r="G3" s="328"/>
      <c r="H3" s="330"/>
      <c r="I3" s="4"/>
      <c r="J3" s="32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</row>
    <row r="4" spans="1:158" s="19" customFormat="1" ht="13.5" customHeight="1">
      <c r="A4" s="141">
        <v>1</v>
      </c>
      <c r="B4" s="142" t="s">
        <v>3</v>
      </c>
      <c r="C4" s="123">
        <f>'Revenu fiscal Indice fiscale'!J5</f>
        <v>62</v>
      </c>
      <c r="D4" s="124">
        <f t="shared" ref="D4:D35" si="0">C4/$C$41*100</f>
        <v>94.985678953240864</v>
      </c>
      <c r="E4" s="124">
        <f>'Revenu fiscal Indice fiscale'!H5</f>
        <v>47.148194480438939</v>
      </c>
      <c r="F4" s="124">
        <f t="shared" ref="F4:F35" si="1">E4/$E$41*100</f>
        <v>93.856317033965311</v>
      </c>
      <c r="G4" s="124">
        <f>'Revenu fiscal Indice fiscale'!D5</f>
        <v>6987.0535552077017</v>
      </c>
      <c r="H4" s="125">
        <f t="shared" ref="H4:H35" si="2">G4/$G$41*100</f>
        <v>134.85274806384868</v>
      </c>
      <c r="I4" s="4"/>
      <c r="J4" s="32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</row>
    <row r="5" spans="1:158" s="19" customFormat="1" ht="13.5" customHeight="1">
      <c r="A5" s="141">
        <v>2</v>
      </c>
      <c r="B5" s="142" t="s">
        <v>4</v>
      </c>
      <c r="C5" s="126">
        <f>'Revenu fiscal Indice fiscale'!J6</f>
        <v>65</v>
      </c>
      <c r="D5" s="127">
        <f t="shared" si="0"/>
        <v>99.581760192913805</v>
      </c>
      <c r="E5" s="127">
        <f>'Revenu fiscal Indice fiscale'!H6</f>
        <v>49.077107239662489</v>
      </c>
      <c r="F5" s="127">
        <f t="shared" si="1"/>
        <v>97.696138462029907</v>
      </c>
      <c r="G5" s="127">
        <f>'Revenu fiscal Indice fiscale'!D6</f>
        <v>5780.2667404299737</v>
      </c>
      <c r="H5" s="128">
        <f t="shared" si="2"/>
        <v>111.56131097751054</v>
      </c>
      <c r="I5" s="4"/>
      <c r="J5" s="32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</row>
    <row r="6" spans="1:158" s="19" customFormat="1" ht="13.5" customHeight="1">
      <c r="A6" s="141">
        <v>3</v>
      </c>
      <c r="B6" s="142" t="s">
        <v>6</v>
      </c>
      <c r="C6" s="126">
        <f>'Revenu fiscal Indice fiscale'!J7</f>
        <v>61</v>
      </c>
      <c r="D6" s="127">
        <f t="shared" si="0"/>
        <v>93.45365187334987</v>
      </c>
      <c r="E6" s="127">
        <f>'Revenu fiscal Indice fiscale'!H7</f>
        <v>47.080852715987362</v>
      </c>
      <c r="F6" s="127">
        <f t="shared" si="1"/>
        <v>93.722262059779254</v>
      </c>
      <c r="G6" s="127">
        <f>'Revenu fiscal Indice fiscale'!D7</f>
        <v>5777.8317144609218</v>
      </c>
      <c r="H6" s="128">
        <f t="shared" si="2"/>
        <v>111.51431406515846</v>
      </c>
      <c r="I6" s="4"/>
      <c r="J6" s="32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</row>
    <row r="7" spans="1:158" s="19" customFormat="1" ht="13.5" customHeight="1">
      <c r="A7" s="141">
        <v>71</v>
      </c>
      <c r="B7" s="142" t="s">
        <v>40</v>
      </c>
      <c r="C7" s="126">
        <f>'Revenu fiscal Indice fiscale'!J8</f>
        <v>52</v>
      </c>
      <c r="D7" s="127">
        <f t="shared" si="0"/>
        <v>79.665408154331047</v>
      </c>
      <c r="E7" s="127">
        <f>'Revenu fiscal Indice fiscale'!H8</f>
        <v>40.03542513002531</v>
      </c>
      <c r="F7" s="127">
        <f t="shared" si="1"/>
        <v>79.697167516185559</v>
      </c>
      <c r="G7" s="127">
        <f>'Revenu fiscal Indice fiscale'!D8</f>
        <v>6076.5444908218269</v>
      </c>
      <c r="H7" s="128">
        <f t="shared" si="2"/>
        <v>117.27958242266605</v>
      </c>
      <c r="I7" s="4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</row>
    <row r="8" spans="1:158" s="19" customFormat="1" ht="13.5" customHeight="1">
      <c r="A8" s="141">
        <v>6</v>
      </c>
      <c r="B8" s="142" t="s">
        <v>7</v>
      </c>
      <c r="C8" s="126">
        <f>'Revenu fiscal Indice fiscale'!J9</f>
        <v>61</v>
      </c>
      <c r="D8" s="127">
        <f t="shared" si="0"/>
        <v>93.45365187334987</v>
      </c>
      <c r="E8" s="127">
        <f>'Revenu fiscal Indice fiscale'!H9</f>
        <v>46.960197842700218</v>
      </c>
      <c r="F8" s="127">
        <f t="shared" si="1"/>
        <v>93.482078481940889</v>
      </c>
      <c r="G8" s="127">
        <f>'Revenu fiscal Indice fiscale'!D9</f>
        <v>4812.5154142862539</v>
      </c>
      <c r="H8" s="128">
        <f t="shared" si="2"/>
        <v>92.883348265224583</v>
      </c>
      <c r="I8" s="4"/>
      <c r="J8" s="32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</row>
    <row r="9" spans="1:158" s="19" customFormat="1" ht="13.5" customHeight="1">
      <c r="A9" s="141">
        <v>7</v>
      </c>
      <c r="B9" s="142" t="s">
        <v>8</v>
      </c>
      <c r="C9" s="126">
        <f>'Revenu fiscal Indice fiscale'!J10</f>
        <v>74</v>
      </c>
      <c r="D9" s="127">
        <f t="shared" si="0"/>
        <v>113.37000391193264</v>
      </c>
      <c r="E9" s="127">
        <f>'Revenu fiscal Indice fiscale'!H10</f>
        <v>56.932776402767495</v>
      </c>
      <c r="F9" s="127">
        <f t="shared" si="1"/>
        <v>113.33415352519896</v>
      </c>
      <c r="G9" s="127">
        <f>'Revenu fiscal Indice fiscale'!D10</f>
        <v>4348.4310708526555</v>
      </c>
      <c r="H9" s="128">
        <f t="shared" si="2"/>
        <v>83.926346783708496</v>
      </c>
      <c r="I9" s="4"/>
      <c r="J9" s="32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</row>
    <row r="10" spans="1:158" s="19" customFormat="1" ht="13.5" customHeight="1">
      <c r="A10" s="141">
        <v>8</v>
      </c>
      <c r="B10" s="142" t="s">
        <v>9</v>
      </c>
      <c r="C10" s="126">
        <f>'Revenu fiscal Indice fiscale'!J11</f>
        <v>68</v>
      </c>
      <c r="D10" s="127">
        <f t="shared" si="0"/>
        <v>104.17784143258675</v>
      </c>
      <c r="E10" s="127">
        <f>'Revenu fiscal Indice fiscale'!H11</f>
        <v>52.394566978920111</v>
      </c>
      <c r="F10" s="127">
        <f t="shared" si="1"/>
        <v>104.30009342714229</v>
      </c>
      <c r="G10" s="127">
        <f>'Revenu fiscal Indice fiscale'!D11</f>
        <v>6406.8860587399586</v>
      </c>
      <c r="H10" s="128">
        <f t="shared" si="2"/>
        <v>123.65529829223709</v>
      </c>
      <c r="I10" s="4"/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</row>
    <row r="11" spans="1:158" s="19" customFormat="1" ht="13.5" customHeight="1">
      <c r="A11" s="141">
        <v>9</v>
      </c>
      <c r="B11" s="142" t="s">
        <v>10</v>
      </c>
      <c r="C11" s="126">
        <f>'Revenu fiscal Indice fiscale'!J12</f>
        <v>61</v>
      </c>
      <c r="D11" s="127">
        <f t="shared" si="0"/>
        <v>93.45365187334987</v>
      </c>
      <c r="E11" s="127">
        <f>'Revenu fiscal Indice fiscale'!H12</f>
        <v>47.069883833567523</v>
      </c>
      <c r="F11" s="127">
        <f t="shared" si="1"/>
        <v>93.700426676319736</v>
      </c>
      <c r="G11" s="127">
        <f>'Revenu fiscal Indice fiscale'!D12</f>
        <v>5138.2781376947487</v>
      </c>
      <c r="H11" s="128">
        <f t="shared" si="2"/>
        <v>99.170690722426215</v>
      </c>
      <c r="I11" s="4"/>
      <c r="J11" s="32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</row>
    <row r="12" spans="1:158" s="19" customFormat="1" ht="13.5" customHeight="1">
      <c r="A12" s="141">
        <v>10</v>
      </c>
      <c r="B12" s="142" t="s">
        <v>11</v>
      </c>
      <c r="C12" s="126">
        <f>'Revenu fiscal Indice fiscale'!J13</f>
        <v>68</v>
      </c>
      <c r="D12" s="127">
        <f t="shared" si="0"/>
        <v>104.17784143258675</v>
      </c>
      <c r="E12" s="127">
        <f>'Revenu fiscal Indice fiscale'!H13</f>
        <v>52.629958412180201</v>
      </c>
      <c r="F12" s="127">
        <f t="shared" si="1"/>
        <v>104.76867919655717</v>
      </c>
      <c r="G12" s="127">
        <f>'Revenu fiscal Indice fiscale'!D13</f>
        <v>3902.6861036515024</v>
      </c>
      <c r="H12" s="128">
        <f t="shared" si="2"/>
        <v>75.323302125792068</v>
      </c>
      <c r="I12" s="4"/>
      <c r="J12" s="32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</row>
    <row r="13" spans="1:158" s="19" customFormat="1" ht="13.5" customHeight="1">
      <c r="A13" s="141">
        <v>11</v>
      </c>
      <c r="B13" s="142" t="s">
        <v>12</v>
      </c>
      <c r="C13" s="126">
        <f>'Revenu fiscal Indice fiscale'!J14</f>
        <v>68</v>
      </c>
      <c r="D13" s="127">
        <f t="shared" si="0"/>
        <v>104.17784143258675</v>
      </c>
      <c r="E13" s="127">
        <f>'Revenu fiscal Indice fiscale'!H14</f>
        <v>52.212619828598051</v>
      </c>
      <c r="F13" s="127">
        <f t="shared" si="1"/>
        <v>103.93789738523154</v>
      </c>
      <c r="G13" s="127">
        <f>'Revenu fiscal Indice fiscale'!D14</f>
        <v>4280.3327763349007</v>
      </c>
      <c r="H13" s="128">
        <f t="shared" si="2"/>
        <v>82.612024218177851</v>
      </c>
      <c r="I13" s="4"/>
      <c r="J13" s="32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</row>
    <row r="14" spans="1:158" s="19" customFormat="1" ht="13.5" customHeight="1">
      <c r="A14" s="141">
        <v>12</v>
      </c>
      <c r="B14" s="142" t="s">
        <v>13</v>
      </c>
      <c r="C14" s="126">
        <f>'Revenu fiscal Indice fiscale'!J15</f>
        <v>63</v>
      </c>
      <c r="D14" s="127">
        <f t="shared" si="0"/>
        <v>96.517706033131844</v>
      </c>
      <c r="E14" s="127">
        <f>'Revenu fiscal Indice fiscale'!H15</f>
        <v>48.652172013486286</v>
      </c>
      <c r="F14" s="127">
        <f t="shared" si="1"/>
        <v>96.850234271076417</v>
      </c>
      <c r="G14" s="127">
        <f>'Revenu fiscal Indice fiscale'!D15</f>
        <v>4899.2793144073439</v>
      </c>
      <c r="H14" s="128">
        <f t="shared" si="2"/>
        <v>94.557924003283105</v>
      </c>
      <c r="I14" s="4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</row>
    <row r="15" spans="1:158" s="19" customFormat="1" ht="13.5" customHeight="1">
      <c r="A15" s="141">
        <v>73</v>
      </c>
      <c r="B15" s="142" t="s">
        <v>92</v>
      </c>
      <c r="C15" s="129">
        <f>'Revenu fiscal Indice fiscale'!J16</f>
        <v>62.838299999999997</v>
      </c>
      <c r="D15" s="127">
        <f t="shared" si="0"/>
        <v>96.26997725431346</v>
      </c>
      <c r="E15" s="127">
        <f>'Revenu fiscal Indice fiscale'!H16</f>
        <v>48.586475891745394</v>
      </c>
      <c r="F15" s="127">
        <f t="shared" si="1"/>
        <v>96.719455222207998</v>
      </c>
      <c r="G15" s="127">
        <f>'Revenu fiscal Indice fiscale'!D16</f>
        <v>5657.3396539840624</v>
      </c>
      <c r="H15" s="128">
        <f t="shared" si="2"/>
        <v>109.18877221167298</v>
      </c>
      <c r="I15" s="4"/>
      <c r="J15" s="32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</row>
    <row r="16" spans="1:158" s="19" customFormat="1" ht="13.5" customHeight="1">
      <c r="A16" s="141">
        <v>15</v>
      </c>
      <c r="B16" s="142" t="s">
        <v>14</v>
      </c>
      <c r="C16" s="126">
        <f>'Revenu fiscal Indice fiscale'!J17</f>
        <v>67</v>
      </c>
      <c r="D16" s="127">
        <f t="shared" si="0"/>
        <v>102.64581435269578</v>
      </c>
      <c r="E16" s="127">
        <f>'Revenu fiscal Indice fiscale'!H17</f>
        <v>51.901487794492759</v>
      </c>
      <c r="F16" s="127">
        <f t="shared" si="1"/>
        <v>103.31853736192195</v>
      </c>
      <c r="G16" s="127">
        <f>'Revenu fiscal Indice fiscale'!D17</f>
        <v>4182.683811701173</v>
      </c>
      <c r="H16" s="128">
        <f t="shared" si="2"/>
        <v>80.727362662001141</v>
      </c>
      <c r="I16" s="4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</row>
    <row r="17" spans="1:158" s="19" customFormat="1" ht="13.5" customHeight="1">
      <c r="A17" s="141">
        <v>16</v>
      </c>
      <c r="B17" s="142" t="s">
        <v>15</v>
      </c>
      <c r="C17" s="126">
        <f>'Revenu fiscal Indice fiscale'!J18</f>
        <v>69</v>
      </c>
      <c r="D17" s="127">
        <f t="shared" si="0"/>
        <v>105.70986851247773</v>
      </c>
      <c r="E17" s="127">
        <f>'Revenu fiscal Indice fiscale'!H18</f>
        <v>53.79208531826891</v>
      </c>
      <c r="F17" s="127">
        <f t="shared" si="1"/>
        <v>107.08208594592517</v>
      </c>
      <c r="G17" s="127">
        <f>'Revenu fiscal Indice fiscale'!D18</f>
        <v>5522.9183111627035</v>
      </c>
      <c r="H17" s="128">
        <f t="shared" si="2"/>
        <v>106.59438999681474</v>
      </c>
      <c r="I17" s="4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</row>
    <row r="18" spans="1:158" s="19" customFormat="1" ht="13.5" customHeight="1">
      <c r="A18" s="141">
        <v>18</v>
      </c>
      <c r="B18" s="142" t="s">
        <v>16</v>
      </c>
      <c r="C18" s="126">
        <f>'Revenu fiscal Indice fiscale'!J19</f>
        <v>68</v>
      </c>
      <c r="D18" s="127">
        <f t="shared" si="0"/>
        <v>104.17784143258675</v>
      </c>
      <c r="E18" s="127">
        <f>'Revenu fiscal Indice fiscale'!H19</f>
        <v>52.716014574963225</v>
      </c>
      <c r="F18" s="127">
        <f t="shared" si="1"/>
        <v>104.93998829091157</v>
      </c>
      <c r="G18" s="127">
        <f>'Revenu fiscal Indice fiscale'!D19</f>
        <v>5174.7276539866871</v>
      </c>
      <c r="H18" s="128">
        <f t="shared" si="2"/>
        <v>99.874180025710913</v>
      </c>
      <c r="I18" s="4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</row>
    <row r="19" spans="1:158" s="19" customFormat="1" ht="13.5" customHeight="1">
      <c r="A19" s="141">
        <v>19</v>
      </c>
      <c r="B19" s="142" t="s">
        <v>17</v>
      </c>
      <c r="C19" s="126">
        <f>'Revenu fiscal Indice fiscale'!J20</f>
        <v>65</v>
      </c>
      <c r="D19" s="127">
        <f t="shared" si="0"/>
        <v>99.581760192913805</v>
      </c>
      <c r="E19" s="127">
        <f>'Revenu fiscal Indice fiscale'!H20</f>
        <v>50.037193311419571</v>
      </c>
      <c r="F19" s="127">
        <f t="shared" si="1"/>
        <v>99.607349351942403</v>
      </c>
      <c r="G19" s="127">
        <f>'Revenu fiscal Indice fiscale'!D20</f>
        <v>3611.4116604385454</v>
      </c>
      <c r="H19" s="128">
        <f t="shared" si="2"/>
        <v>69.701596381350114</v>
      </c>
      <c r="I19" s="4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</row>
    <row r="20" spans="1:158" s="19" customFormat="1" ht="13.5" customHeight="1">
      <c r="A20" s="141">
        <v>20</v>
      </c>
      <c r="B20" s="142" t="s">
        <v>18</v>
      </c>
      <c r="C20" s="126">
        <f>'Revenu fiscal Indice fiscale'!J21</f>
        <v>66</v>
      </c>
      <c r="D20" s="127">
        <f t="shared" si="0"/>
        <v>101.11378727280479</v>
      </c>
      <c r="E20" s="127">
        <f>'Revenu fiscal Indice fiscale'!H21</f>
        <v>50.938357836806738</v>
      </c>
      <c r="F20" s="127">
        <f t="shared" si="1"/>
        <v>101.40126711118111</v>
      </c>
      <c r="G20" s="127">
        <f>'Revenu fiscal Indice fiscale'!D21</f>
        <v>5426.039636971761</v>
      </c>
      <c r="H20" s="128">
        <f t="shared" si="2"/>
        <v>104.72459533441464</v>
      </c>
      <c r="I20" s="4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</row>
    <row r="21" spans="1:158" s="19" customFormat="1" ht="13.5" customHeight="1">
      <c r="A21" s="141">
        <v>21</v>
      </c>
      <c r="B21" s="142" t="s">
        <v>19</v>
      </c>
      <c r="C21" s="126">
        <f>'Revenu fiscal Indice fiscale'!J22</f>
        <v>60</v>
      </c>
      <c r="D21" s="127">
        <f t="shared" si="0"/>
        <v>91.921624793458903</v>
      </c>
      <c r="E21" s="127">
        <f>'Revenu fiscal Indice fiscale'!H22</f>
        <v>46.298763424674917</v>
      </c>
      <c r="F21" s="127">
        <f t="shared" si="1"/>
        <v>92.165383343994193</v>
      </c>
      <c r="G21" s="127">
        <f>'Revenu fiscal Indice fiscale'!D22</f>
        <v>6606.1849701825167</v>
      </c>
      <c r="H21" s="128">
        <f t="shared" si="2"/>
        <v>127.5018418576762</v>
      </c>
      <c r="I21" s="4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</row>
    <row r="22" spans="1:158" s="19" customFormat="1" ht="13.5" customHeight="1">
      <c r="A22" s="141">
        <v>22</v>
      </c>
      <c r="B22" s="142" t="s">
        <v>20</v>
      </c>
      <c r="C22" s="126">
        <f>'Revenu fiscal Indice fiscale'!J23</f>
        <v>70</v>
      </c>
      <c r="D22" s="127">
        <f t="shared" si="0"/>
        <v>107.24189559236872</v>
      </c>
      <c r="E22" s="127">
        <f>'Revenu fiscal Indice fiscale'!H23</f>
        <v>54.029554231564546</v>
      </c>
      <c r="F22" s="127">
        <f t="shared" si="1"/>
        <v>107.55480728462317</v>
      </c>
      <c r="G22" s="127">
        <f>'Revenu fiscal Indice fiscale'!D23</f>
        <v>4485.0148554367643</v>
      </c>
      <c r="H22" s="128">
        <f t="shared" si="2"/>
        <v>86.562464933740372</v>
      </c>
      <c r="I22" s="4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</row>
    <row r="23" spans="1:158" s="19" customFormat="1" ht="13.5" customHeight="1">
      <c r="A23" s="141">
        <v>23</v>
      </c>
      <c r="B23" s="142" t="s">
        <v>21</v>
      </c>
      <c r="C23" s="126">
        <f>'Revenu fiscal Indice fiscale'!J24</f>
        <v>60</v>
      </c>
      <c r="D23" s="127">
        <f t="shared" si="0"/>
        <v>91.921624793458903</v>
      </c>
      <c r="E23" s="127">
        <f>'Revenu fiscal Indice fiscale'!H24</f>
        <v>46.117386090173603</v>
      </c>
      <c r="F23" s="127">
        <f t="shared" si="1"/>
        <v>91.804321615176704</v>
      </c>
      <c r="G23" s="127">
        <f>'Revenu fiscal Indice fiscale'!D24</f>
        <v>3562.1569146570218</v>
      </c>
      <c r="H23" s="128">
        <f t="shared" si="2"/>
        <v>68.750961357395838</v>
      </c>
      <c r="I23" s="4"/>
      <c r="J23" s="32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</row>
    <row r="24" spans="1:158" s="19" customFormat="1" ht="13.5" customHeight="1">
      <c r="A24" s="141">
        <v>24</v>
      </c>
      <c r="B24" s="142" t="s">
        <v>22</v>
      </c>
      <c r="C24" s="126">
        <f>'Revenu fiscal Indice fiscale'!J25</f>
        <v>72</v>
      </c>
      <c r="D24" s="127">
        <f t="shared" si="0"/>
        <v>110.30594975215067</v>
      </c>
      <c r="E24" s="127">
        <f>'Revenu fiscal Indice fiscale'!H25</f>
        <v>55.147205435443482</v>
      </c>
      <c r="F24" s="127">
        <f t="shared" si="1"/>
        <v>109.779677756984</v>
      </c>
      <c r="G24" s="127">
        <f>'Revenu fiscal Indice fiscale'!D25</f>
        <v>2411.3921719281425</v>
      </c>
      <c r="H24" s="128">
        <f t="shared" si="2"/>
        <v>46.540771224201109</v>
      </c>
      <c r="I24" s="4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</row>
    <row r="25" spans="1:158" s="19" customFormat="1" ht="13.5" customHeight="1">
      <c r="A25" s="141">
        <v>25</v>
      </c>
      <c r="B25" s="142" t="s">
        <v>23</v>
      </c>
      <c r="C25" s="126">
        <f>'Revenu fiscal Indice fiscale'!J26</f>
        <v>64</v>
      </c>
      <c r="D25" s="127">
        <f t="shared" si="0"/>
        <v>98.049733113022825</v>
      </c>
      <c r="E25" s="127">
        <f>'Revenu fiscal Indice fiscale'!H26</f>
        <v>49.179985176373023</v>
      </c>
      <c r="F25" s="127">
        <f t="shared" si="1"/>
        <v>97.900934093126864</v>
      </c>
      <c r="G25" s="127">
        <f>'Revenu fiscal Indice fiscale'!D26</f>
        <v>7180.1408423328157</v>
      </c>
      <c r="H25" s="128">
        <f t="shared" si="2"/>
        <v>138.57940495566649</v>
      </c>
      <c r="I25" s="4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</row>
    <row r="26" spans="1:158" s="19" customFormat="1" ht="13.5" customHeight="1">
      <c r="A26" s="141">
        <v>72</v>
      </c>
      <c r="B26" s="142" t="s">
        <v>41</v>
      </c>
      <c r="C26" s="126">
        <f>'Revenu fiscal Indice fiscale'!J27</f>
        <v>72</v>
      </c>
      <c r="D26" s="127">
        <f t="shared" si="0"/>
        <v>110.30594975215067</v>
      </c>
      <c r="E26" s="127">
        <f>'Revenu fiscal Indice fiscale'!H27</f>
        <v>56.470273663847024</v>
      </c>
      <c r="F26" s="127">
        <f t="shared" si="1"/>
        <v>112.41346495649445</v>
      </c>
      <c r="G26" s="127">
        <f>'Revenu fiscal Indice fiscale'!D27</f>
        <v>3638.6566779720133</v>
      </c>
      <c r="H26" s="128">
        <f t="shared" si="2"/>
        <v>70.227435414413989</v>
      </c>
      <c r="I26" s="4"/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</row>
    <row r="27" spans="1:158" s="19" customFormat="1" ht="13.5" customHeight="1">
      <c r="A27" s="141">
        <v>33</v>
      </c>
      <c r="B27" s="142" t="s">
        <v>24</v>
      </c>
      <c r="C27" s="126">
        <f>'Revenu fiscal Indice fiscale'!J28</f>
        <v>70</v>
      </c>
      <c r="D27" s="127">
        <f t="shared" si="0"/>
        <v>107.24189559236872</v>
      </c>
      <c r="E27" s="127">
        <f>'Revenu fiscal Indice fiscale'!H28</f>
        <v>53.487590513228888</v>
      </c>
      <c r="F27" s="127">
        <f t="shared" si="1"/>
        <v>106.47593843016212</v>
      </c>
      <c r="G27" s="127">
        <f>'Revenu fiscal Indice fiscale'!D28</f>
        <v>4360.2150780152806</v>
      </c>
      <c r="H27" s="128">
        <f t="shared" si="2"/>
        <v>84.153782531342003</v>
      </c>
      <c r="I27" s="4"/>
      <c r="J27" s="32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</row>
    <row r="28" spans="1:158" s="19" customFormat="1" ht="13.5" customHeight="1">
      <c r="A28" s="141">
        <v>35</v>
      </c>
      <c r="B28" s="142" t="s">
        <v>25</v>
      </c>
      <c r="C28" s="126">
        <f>'Revenu fiscal Indice fiscale'!J29</f>
        <v>74</v>
      </c>
      <c r="D28" s="127">
        <f t="shared" si="0"/>
        <v>113.37000391193264</v>
      </c>
      <c r="E28" s="127">
        <f>'Revenu fiscal Indice fiscale'!H29</f>
        <v>57.187166851084235</v>
      </c>
      <c r="F28" s="127">
        <f t="shared" si="1"/>
        <v>113.84055999167637</v>
      </c>
      <c r="G28" s="127">
        <f>'Revenu fiscal Indice fiscale'!D29</f>
        <v>2884.9924776322996</v>
      </c>
      <c r="H28" s="128">
        <f t="shared" si="2"/>
        <v>55.681434338266214</v>
      </c>
      <c r="I28" s="4"/>
      <c r="J28" s="32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</row>
    <row r="29" spans="1:158" s="19" customFormat="1" ht="13.5" customHeight="1">
      <c r="A29" s="141">
        <v>74</v>
      </c>
      <c r="B29" s="142" t="s">
        <v>93</v>
      </c>
      <c r="C29" s="129">
        <f>'Revenu fiscal Indice fiscale'!J30</f>
        <v>64.986500000000007</v>
      </c>
      <c r="D29" s="127">
        <f t="shared" si="0"/>
        <v>99.561077827335282</v>
      </c>
      <c r="E29" s="127">
        <f>'Revenu fiscal Indice fiscale'!H30</f>
        <v>50.24996772963776</v>
      </c>
      <c r="F29" s="127">
        <f t="shared" si="1"/>
        <v>100.03091219402087</v>
      </c>
      <c r="G29" s="127">
        <f>'Revenu fiscal Indice fiscale'!D30</f>
        <v>4619.0635723741125</v>
      </c>
      <c r="H29" s="128">
        <f t="shared" si="2"/>
        <v>89.149655329606318</v>
      </c>
      <c r="I29" s="4"/>
      <c r="J29" s="32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</row>
    <row r="30" spans="1:158" s="19" customFormat="1" ht="13.5" customHeight="1">
      <c r="A30" s="141">
        <v>49</v>
      </c>
      <c r="B30" s="142" t="s">
        <v>26</v>
      </c>
      <c r="C30" s="126">
        <f>'Revenu fiscal Indice fiscale'!J31</f>
        <v>62</v>
      </c>
      <c r="D30" s="127">
        <f t="shared" si="0"/>
        <v>94.985678953240864</v>
      </c>
      <c r="E30" s="127">
        <f>'Revenu fiscal Indice fiscale'!H31</f>
        <v>47.722076028712365</v>
      </c>
      <c r="F30" s="127">
        <f t="shared" si="1"/>
        <v>94.998723633586863</v>
      </c>
      <c r="G30" s="127">
        <f>'Revenu fiscal Indice fiscale'!D31</f>
        <v>3509.1602207994119</v>
      </c>
      <c r="H30" s="128">
        <f t="shared" si="2"/>
        <v>67.728105335393479</v>
      </c>
      <c r="I30" s="4"/>
      <c r="J30" s="32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</row>
    <row r="31" spans="1:158" s="19" customFormat="1" ht="13.5" customHeight="1">
      <c r="A31" s="141">
        <v>53</v>
      </c>
      <c r="B31" s="142" t="s">
        <v>27</v>
      </c>
      <c r="C31" s="126">
        <f>'Revenu fiscal Indice fiscale'!J32</f>
        <v>64</v>
      </c>
      <c r="D31" s="127">
        <f t="shared" si="0"/>
        <v>98.049733113022825</v>
      </c>
      <c r="E31" s="127">
        <f>'Revenu fiscal Indice fiscale'!H32</f>
        <v>48.655043999823732</v>
      </c>
      <c r="F31" s="127">
        <f t="shared" si="1"/>
        <v>96.85595143719857</v>
      </c>
      <c r="G31" s="127">
        <f>'Revenu fiscal Indice fiscale'!D32</f>
        <v>5310.0566253878305</v>
      </c>
      <c r="H31" s="128">
        <f t="shared" si="2"/>
        <v>102.4860798117797</v>
      </c>
      <c r="I31" s="4"/>
      <c r="J31" s="32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</row>
    <row r="32" spans="1:158" s="19" customFormat="1" ht="13.5" customHeight="1">
      <c r="A32" s="141">
        <v>54</v>
      </c>
      <c r="B32" s="142" t="s">
        <v>28</v>
      </c>
      <c r="C32" s="126">
        <f>'Revenu fiscal Indice fiscale'!J33</f>
        <v>60</v>
      </c>
      <c r="D32" s="127">
        <f t="shared" si="0"/>
        <v>91.921624793458903</v>
      </c>
      <c r="E32" s="127">
        <f>'Revenu fiscal Indice fiscale'!H33</f>
        <v>46.410048121259642</v>
      </c>
      <c r="F32" s="127">
        <f t="shared" si="1"/>
        <v>92.38691402780475</v>
      </c>
      <c r="G32" s="127">
        <f>'Revenu fiscal Indice fiscale'!D33</f>
        <v>5587.9567248279709</v>
      </c>
      <c r="H32" s="128">
        <f t="shared" si="2"/>
        <v>107.84965571693186</v>
      </c>
      <c r="I32" s="4"/>
      <c r="J32" s="3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</row>
    <row r="33" spans="1:158" s="19" customFormat="1" ht="13.5" customHeight="1">
      <c r="A33" s="141">
        <v>55</v>
      </c>
      <c r="B33" s="142" t="s">
        <v>29</v>
      </c>
      <c r="C33" s="126">
        <f>'Revenu fiscal Indice fiscale'!J34</f>
        <v>70</v>
      </c>
      <c r="D33" s="127">
        <f t="shared" si="0"/>
        <v>107.24189559236872</v>
      </c>
      <c r="E33" s="127">
        <f>'Revenu fiscal Indice fiscale'!H34</f>
        <v>53.852400500359721</v>
      </c>
      <c r="F33" s="127">
        <f t="shared" si="1"/>
        <v>107.20215334012042</v>
      </c>
      <c r="G33" s="127">
        <f>'Revenu fiscal Indice fiscale'!D34</f>
        <v>3970.6221362024421</v>
      </c>
      <c r="H33" s="128">
        <f t="shared" si="2"/>
        <v>76.63449297464723</v>
      </c>
      <c r="I33" s="4"/>
      <c r="J33" s="32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</row>
    <row r="34" spans="1:158" s="19" customFormat="1" ht="13.5" customHeight="1">
      <c r="A34" s="141">
        <v>56</v>
      </c>
      <c r="B34" s="142" t="s">
        <v>30</v>
      </c>
      <c r="C34" s="126">
        <f>'Revenu fiscal Indice fiscale'!J35</f>
        <v>70</v>
      </c>
      <c r="D34" s="127">
        <f t="shared" si="0"/>
        <v>107.24189559236872</v>
      </c>
      <c r="E34" s="127">
        <f>'Revenu fiscal Indice fiscale'!H35</f>
        <v>53.988588427386318</v>
      </c>
      <c r="F34" s="127">
        <f t="shared" si="1"/>
        <v>107.47325804298468</v>
      </c>
      <c r="G34" s="127">
        <f>'Revenu fiscal Indice fiscale'!D35</f>
        <v>3732.8380283550382</v>
      </c>
      <c r="H34" s="128">
        <f t="shared" si="2"/>
        <v>72.045170718024025</v>
      </c>
      <c r="I34" s="4"/>
      <c r="J34" s="32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</row>
    <row r="35" spans="1:158" s="19" customFormat="1" ht="13.5" customHeight="1">
      <c r="A35" s="141">
        <v>57</v>
      </c>
      <c r="B35" s="142" t="s">
        <v>31</v>
      </c>
      <c r="C35" s="126">
        <f>'Revenu fiscal Indice fiscale'!J36</f>
        <v>70</v>
      </c>
      <c r="D35" s="127">
        <f t="shared" si="0"/>
        <v>107.24189559236872</v>
      </c>
      <c r="E35" s="127">
        <f>'Revenu fiscal Indice fiscale'!H36</f>
        <v>53.838482848983915</v>
      </c>
      <c r="F35" s="127">
        <f t="shared" si="1"/>
        <v>107.17444794197546</v>
      </c>
      <c r="G35" s="127">
        <f>'Revenu fiscal Indice fiscale'!D36</f>
        <v>3469.3995370962743</v>
      </c>
      <c r="H35" s="128">
        <f t="shared" si="2"/>
        <v>66.960709262084549</v>
      </c>
      <c r="I35" s="4"/>
      <c r="J35" s="32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</row>
    <row r="36" spans="1:158" s="19" customFormat="1" ht="13.5" customHeight="1">
      <c r="A36" s="141">
        <v>58</v>
      </c>
      <c r="B36" s="142" t="s">
        <v>32</v>
      </c>
      <c r="C36" s="126">
        <f>'Revenu fiscal Indice fiscale'!J37</f>
        <v>70</v>
      </c>
      <c r="D36" s="127">
        <f t="shared" ref="D36:D41" si="3">C36/$C$41*100</f>
        <v>107.24189559236872</v>
      </c>
      <c r="E36" s="127">
        <f>'Revenu fiscal Indice fiscale'!H37</f>
        <v>53.758698426851637</v>
      </c>
      <c r="F36" s="127">
        <f t="shared" ref="F36:F41" si="4">E36/$E$41*100</f>
        <v>107.01562378973513</v>
      </c>
      <c r="G36" s="127">
        <f>'Revenu fiscal Indice fiscale'!D37</f>
        <v>3587.6712695541496</v>
      </c>
      <c r="H36" s="128">
        <f t="shared" ref="H36:H41" si="5">G36/$G$41*100</f>
        <v>69.243397953990922</v>
      </c>
      <c r="I36" s="4"/>
      <c r="J36" s="32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</row>
    <row r="37" spans="1:158" s="19" customFormat="1" ht="13.5" customHeight="1">
      <c r="A37" s="141">
        <v>59</v>
      </c>
      <c r="B37" s="142" t="s">
        <v>33</v>
      </c>
      <c r="C37" s="126">
        <f>'Revenu fiscal Indice fiscale'!J38</f>
        <v>67</v>
      </c>
      <c r="D37" s="127">
        <f t="shared" si="3"/>
        <v>102.64581435269578</v>
      </c>
      <c r="E37" s="127">
        <f>'Revenu fiscal Indice fiscale'!H38</f>
        <v>51.54123712814782</v>
      </c>
      <c r="F37" s="127">
        <f t="shared" si="4"/>
        <v>102.60139853773653</v>
      </c>
      <c r="G37" s="127">
        <f>'Revenu fiscal Indice fiscale'!D38</f>
        <v>3915.2901301532966</v>
      </c>
      <c r="H37" s="128">
        <f t="shared" si="5"/>
        <v>75.566564553510204</v>
      </c>
      <c r="I37" s="4"/>
      <c r="J37" s="32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</row>
    <row r="38" spans="1:158" s="19" customFormat="1" ht="13.5" customHeight="1">
      <c r="A38" s="141">
        <v>60</v>
      </c>
      <c r="B38" s="142" t="s">
        <v>34</v>
      </c>
      <c r="C38" s="126">
        <f>'Revenu fiscal Indice fiscale'!J39</f>
        <v>70</v>
      </c>
      <c r="D38" s="127">
        <f t="shared" si="3"/>
        <v>107.24189559236872</v>
      </c>
      <c r="E38" s="127">
        <f>'Revenu fiscal Indice fiscale'!H39</f>
        <v>54.044450231845317</v>
      </c>
      <c r="F38" s="127">
        <f t="shared" si="4"/>
        <v>107.58446024886277</v>
      </c>
      <c r="G38" s="127">
        <f>'Revenu fiscal Indice fiscale'!D39</f>
        <v>4457.3141797616909</v>
      </c>
      <c r="H38" s="128">
        <f t="shared" si="5"/>
        <v>86.027831528043237</v>
      </c>
      <c r="I38" s="4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</row>
    <row r="39" spans="1:158" s="19" customFormat="1" ht="13.5" customHeight="1">
      <c r="A39" s="141">
        <v>61</v>
      </c>
      <c r="B39" s="142" t="s">
        <v>35</v>
      </c>
      <c r="C39" s="126">
        <f>'Revenu fiscal Indice fiscale'!J40</f>
        <v>75</v>
      </c>
      <c r="D39" s="127">
        <f t="shared" si="3"/>
        <v>114.90203099182361</v>
      </c>
      <c r="E39" s="127">
        <f>'Revenu fiscal Indice fiscale'!H40</f>
        <v>56.934172709328692</v>
      </c>
      <c r="F39" s="127">
        <f t="shared" si="4"/>
        <v>113.33693310547193</v>
      </c>
      <c r="G39" s="127">
        <f>'Revenu fiscal Indice fiscale'!D40</f>
        <v>3171.2081085926252</v>
      </c>
      <c r="H39" s="128">
        <f t="shared" si="5"/>
        <v>61.20550311330237</v>
      </c>
      <c r="I39" s="4"/>
      <c r="J39" s="32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</row>
    <row r="40" spans="1:158" s="19" customFormat="1" ht="13.5" customHeight="1" thickBot="1">
      <c r="A40" s="143">
        <v>62</v>
      </c>
      <c r="B40" s="144" t="s">
        <v>36</v>
      </c>
      <c r="C40" s="130">
        <f>'Revenu fiscal Indice fiscale'!J41</f>
        <v>70</v>
      </c>
      <c r="D40" s="131">
        <f t="shared" si="3"/>
        <v>107.24189559236872</v>
      </c>
      <c r="E40" s="131">
        <f>'Revenu fiscal Indice fiscale'!H41</f>
        <v>54.199853119164587</v>
      </c>
      <c r="F40" s="131">
        <f t="shared" si="4"/>
        <v>107.89381552367148</v>
      </c>
      <c r="G40" s="131">
        <f>'Revenu fiscal Indice fiscale'!D41</f>
        <v>3979.1272666361206</v>
      </c>
      <c r="H40" s="132">
        <f t="shared" si="5"/>
        <v>76.79864517450666</v>
      </c>
      <c r="I40" s="4"/>
      <c r="J40" s="32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</row>
    <row r="41" spans="1:158" s="19" customFormat="1" ht="18" customHeight="1" thickBot="1">
      <c r="A41" s="323" t="s">
        <v>37</v>
      </c>
      <c r="B41" s="324"/>
      <c r="C41" s="133">
        <f>'Revenu fiscal Indice fiscale'!J42</f>
        <v>65.272997659490429</v>
      </c>
      <c r="D41" s="134">
        <f t="shared" si="3"/>
        <v>100</v>
      </c>
      <c r="E41" s="134">
        <f>'Revenu fiscal Indice fiscale'!H42</f>
        <v>50.234439162338596</v>
      </c>
      <c r="F41" s="134">
        <f t="shared" si="4"/>
        <v>100</v>
      </c>
      <c r="G41" s="134">
        <f>'Revenu fiscal Indice fiscale'!D42</f>
        <v>5181.2466972490201</v>
      </c>
      <c r="H41" s="135">
        <f t="shared" si="5"/>
        <v>100</v>
      </c>
      <c r="I41" s="4"/>
      <c r="J41" s="32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</row>
    <row r="42" spans="1:158" s="19" customFormat="1" ht="17.100000000000001" customHeight="1" thickBot="1">
      <c r="A42" s="323" t="s">
        <v>116</v>
      </c>
      <c r="B42" s="324"/>
      <c r="C42" s="133">
        <v>64.994654939330175</v>
      </c>
      <c r="D42" s="134"/>
      <c r="E42" s="134">
        <v>49.736836154573574</v>
      </c>
      <c r="F42" s="134"/>
      <c r="G42" s="134">
        <v>4973.4184706351716</v>
      </c>
      <c r="H42" s="135"/>
      <c r="I42" s="4"/>
      <c r="J42" s="32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</row>
    <row r="43" spans="1:158">
      <c r="A43" s="4"/>
      <c r="B43" s="4"/>
      <c r="C43" s="5"/>
      <c r="D43" s="4"/>
      <c r="E43" s="4"/>
      <c r="F43" s="4"/>
      <c r="G43" s="4"/>
      <c r="H43" s="4"/>
      <c r="I43" s="4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158">
      <c r="A44" s="4"/>
      <c r="B44" s="4"/>
      <c r="C44" s="5"/>
      <c r="D44" s="4"/>
      <c r="E44" s="4"/>
      <c r="F44" s="4"/>
      <c r="G44" s="4"/>
      <c r="H44" s="4"/>
      <c r="I44" s="4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158">
      <c r="A45" s="4"/>
      <c r="B45" s="4"/>
      <c r="C45" s="5"/>
      <c r="D45" s="4"/>
      <c r="E45" s="4"/>
      <c r="F45" s="4"/>
      <c r="G45" s="4"/>
      <c r="H45" s="4"/>
      <c r="I45" s="4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158">
      <c r="A46" s="4"/>
      <c r="B46" s="4"/>
      <c r="C46" s="5"/>
      <c r="D46" s="4"/>
      <c r="E46" s="4"/>
      <c r="F46" s="4"/>
      <c r="G46" s="4"/>
      <c r="H46" s="4"/>
      <c r="I46" s="4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158">
      <c r="A47" s="4"/>
      <c r="B47" s="4"/>
      <c r="C47" s="5"/>
      <c r="D47" s="4"/>
      <c r="E47" s="4"/>
      <c r="F47" s="4"/>
      <c r="G47" s="4"/>
      <c r="H47" s="4"/>
      <c r="I47" s="4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158">
      <c r="A48" s="4"/>
      <c r="B48" s="4"/>
      <c r="C48" s="5"/>
      <c r="D48" s="4"/>
      <c r="E48" s="4"/>
      <c r="F48" s="4"/>
      <c r="G48" s="4"/>
      <c r="H48" s="4"/>
      <c r="I48" s="4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>
      <c r="A49" s="4"/>
      <c r="B49" s="4"/>
      <c r="C49" s="5"/>
      <c r="D49" s="4"/>
      <c r="E49" s="4"/>
      <c r="F49" s="4"/>
      <c r="G49" s="4"/>
      <c r="H49" s="4"/>
      <c r="I49" s="4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>
      <c r="A50" s="4"/>
      <c r="B50" s="4"/>
      <c r="C50" s="5"/>
      <c r="D50" s="4"/>
      <c r="E50" s="4"/>
      <c r="F50" s="4"/>
      <c r="G50" s="4"/>
      <c r="H50" s="4"/>
      <c r="I50" s="4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>
      <c r="A51" s="4"/>
      <c r="B51" s="4"/>
      <c r="C51" s="5"/>
      <c r="D51" s="4"/>
      <c r="E51" s="4"/>
      <c r="F51" s="4"/>
      <c r="G51" s="4"/>
      <c r="H51" s="4"/>
      <c r="I51" s="4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>
      <c r="A52" s="4"/>
      <c r="B52" s="4"/>
      <c r="C52" s="5"/>
      <c r="D52" s="4"/>
      <c r="E52" s="4"/>
      <c r="F52" s="4"/>
      <c r="G52" s="4"/>
      <c r="H52" s="4"/>
      <c r="I52" s="4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>
      <c r="A53" s="4"/>
      <c r="B53" s="4"/>
      <c r="C53" s="5"/>
      <c r="D53" s="4"/>
      <c r="E53" s="4"/>
      <c r="F53" s="4"/>
      <c r="G53" s="4"/>
      <c r="H53" s="4"/>
      <c r="I53" s="4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>
      <c r="A54" s="4"/>
      <c r="B54" s="4"/>
      <c r="C54" s="5"/>
      <c r="D54" s="4"/>
      <c r="E54" s="4"/>
      <c r="F54" s="4"/>
      <c r="G54" s="4"/>
      <c r="H54" s="4"/>
      <c r="I54" s="4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>
      <c r="A55" s="4"/>
      <c r="B55" s="4"/>
      <c r="C55" s="5"/>
      <c r="D55" s="4"/>
      <c r="E55" s="4"/>
      <c r="F55" s="4"/>
      <c r="G55" s="4"/>
      <c r="H55" s="4"/>
      <c r="I55" s="4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>
      <c r="A56" s="4"/>
      <c r="B56" s="4"/>
      <c r="C56" s="5"/>
      <c r="D56" s="4"/>
      <c r="E56" s="4"/>
      <c r="F56" s="4"/>
      <c r="G56" s="4"/>
      <c r="H56" s="4"/>
      <c r="I56" s="4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>
      <c r="A57" s="4"/>
      <c r="B57" s="4"/>
      <c r="C57" s="5"/>
      <c r="D57" s="4"/>
      <c r="E57" s="4"/>
      <c r="F57" s="4"/>
      <c r="G57" s="4"/>
      <c r="H57" s="4"/>
      <c r="I57" s="4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>
      <c r="A58" s="4"/>
      <c r="B58" s="4"/>
      <c r="C58" s="5"/>
      <c r="D58" s="4"/>
      <c r="E58" s="4"/>
      <c r="F58" s="4"/>
      <c r="G58" s="4"/>
      <c r="H58" s="4"/>
      <c r="I58" s="4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>
      <c r="A59" s="4"/>
      <c r="B59" s="4"/>
      <c r="C59" s="5"/>
      <c r="D59" s="4"/>
      <c r="E59" s="4"/>
      <c r="F59" s="4"/>
      <c r="G59" s="4"/>
      <c r="H59" s="4"/>
      <c r="I59" s="4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>
      <c r="A60" s="4"/>
      <c r="B60" s="4"/>
      <c r="C60" s="5"/>
      <c r="D60" s="4"/>
      <c r="E60" s="4"/>
      <c r="F60" s="4"/>
      <c r="G60" s="4"/>
      <c r="H60" s="4"/>
      <c r="I60" s="4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>
      <c r="A61" s="4"/>
      <c r="B61" s="4"/>
      <c r="C61" s="5"/>
      <c r="D61" s="4"/>
      <c r="E61" s="4"/>
      <c r="F61" s="4"/>
      <c r="G61" s="4"/>
      <c r="H61" s="4"/>
      <c r="I61" s="4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>
      <c r="A62" s="4"/>
      <c r="B62" s="4"/>
      <c r="C62" s="5"/>
      <c r="D62" s="4"/>
      <c r="E62" s="4"/>
      <c r="F62" s="4"/>
      <c r="G62" s="4"/>
      <c r="H62" s="4"/>
      <c r="I62" s="4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>
      <c r="A63" s="4"/>
      <c r="B63" s="4"/>
      <c r="C63" s="5"/>
      <c r="D63" s="4"/>
      <c r="E63" s="4"/>
      <c r="F63" s="4"/>
      <c r="G63" s="4"/>
      <c r="H63" s="4"/>
      <c r="I63" s="4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>
      <c r="A64" s="4"/>
      <c r="B64" s="4"/>
      <c r="C64" s="5"/>
      <c r="D64" s="4"/>
      <c r="E64" s="4"/>
      <c r="F64" s="4"/>
      <c r="G64" s="4"/>
      <c r="H64" s="4"/>
      <c r="I64" s="4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>
      <c r="A65" s="4"/>
      <c r="B65" s="4"/>
      <c r="C65" s="5"/>
      <c r="D65" s="4"/>
      <c r="E65" s="4"/>
      <c r="F65" s="4"/>
      <c r="G65" s="4"/>
      <c r="H65" s="4"/>
      <c r="I65" s="4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</sheetData>
  <sheetProtection sheet="1" objects="1" scenarios="1"/>
  <mergeCells count="10">
    <mergeCell ref="A41:B41"/>
    <mergeCell ref="A42:B42"/>
    <mergeCell ref="C2:C3"/>
    <mergeCell ref="D2:D3"/>
    <mergeCell ref="A1:L1"/>
    <mergeCell ref="E2:E3"/>
    <mergeCell ref="F2:F3"/>
    <mergeCell ref="G2:G3"/>
    <mergeCell ref="H2:H3"/>
    <mergeCell ref="A2:B3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6"/>
  <sheetViews>
    <sheetView zoomScale="125" zoomScaleNormal="125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K43" sqref="K43"/>
    </sheetView>
  </sheetViews>
  <sheetFormatPr baseColWidth="10" defaultRowHeight="12.75"/>
  <cols>
    <col min="1" max="1" width="3.28515625" style="15" customWidth="1"/>
    <col min="2" max="2" width="19.28515625" style="15" customWidth="1"/>
    <col min="3" max="3" width="12.7109375" style="15" customWidth="1"/>
    <col min="4" max="4" width="13.28515625" style="15" customWidth="1"/>
    <col min="5" max="5" width="11.7109375" style="15" customWidth="1"/>
    <col min="6" max="6" width="10.7109375" style="15" customWidth="1"/>
    <col min="7" max="7" width="13.7109375" style="15" customWidth="1"/>
    <col min="8" max="8" width="12.7109375" style="15" customWidth="1"/>
    <col min="9" max="9" width="11.7109375" style="15" customWidth="1"/>
    <col min="10" max="11" width="9.7109375" style="15" customWidth="1"/>
    <col min="12" max="13" width="8.7109375" style="15" customWidth="1"/>
    <col min="14" max="17" width="11.42578125" style="15"/>
    <col min="18" max="18" width="3.7109375" style="15" customWidth="1"/>
    <col min="19" max="19" width="4.7109375" style="15" customWidth="1"/>
    <col min="20" max="16384" width="11.42578125" style="15"/>
  </cols>
  <sheetData>
    <row r="1" spans="1:26" s="14" customFormat="1" ht="20.100000000000001" customHeight="1" thickBot="1">
      <c r="A1" s="276" t="s">
        <v>119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s="3" customFormat="1" ht="12" customHeight="1">
      <c r="A2" s="308" t="s">
        <v>0</v>
      </c>
      <c r="B2" s="343"/>
      <c r="C2" s="345" t="s">
        <v>48</v>
      </c>
      <c r="D2" s="335" t="s">
        <v>71</v>
      </c>
      <c r="E2" s="335" t="s">
        <v>91</v>
      </c>
      <c r="F2" s="335" t="s">
        <v>49</v>
      </c>
      <c r="G2" s="335" t="s">
        <v>121</v>
      </c>
      <c r="H2" s="335" t="s">
        <v>107</v>
      </c>
      <c r="I2" s="335" t="s">
        <v>108</v>
      </c>
      <c r="J2" s="335" t="s">
        <v>109</v>
      </c>
      <c r="K2" s="335" t="s">
        <v>110</v>
      </c>
      <c r="L2" s="335" t="s">
        <v>120</v>
      </c>
      <c r="M2" s="338" t="s">
        <v>111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s="3" customFormat="1" ht="12" customHeight="1">
      <c r="A3" s="310"/>
      <c r="B3" s="344"/>
      <c r="C3" s="346"/>
      <c r="D3" s="336"/>
      <c r="E3" s="336"/>
      <c r="F3" s="336"/>
      <c r="G3" s="336"/>
      <c r="H3" s="336"/>
      <c r="I3" s="336"/>
      <c r="J3" s="336"/>
      <c r="K3" s="336"/>
      <c r="L3" s="336"/>
      <c r="M3" s="33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s="3" customFormat="1" ht="12" customHeight="1" thickBot="1">
      <c r="A4" s="310"/>
      <c r="B4" s="344"/>
      <c r="C4" s="347"/>
      <c r="D4" s="337"/>
      <c r="E4" s="337"/>
      <c r="F4" s="337"/>
      <c r="G4" s="337"/>
      <c r="H4" s="337"/>
      <c r="I4" s="337"/>
      <c r="J4" s="337"/>
      <c r="K4" s="337"/>
      <c r="L4" s="337"/>
      <c r="M4" s="340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s="3" customFormat="1" ht="13.35" customHeight="1">
      <c r="A5" s="141">
        <v>1</v>
      </c>
      <c r="B5" s="142" t="s">
        <v>3</v>
      </c>
      <c r="C5" s="139">
        <v>300028425</v>
      </c>
      <c r="D5" s="111">
        <v>3738241</v>
      </c>
      <c r="E5" s="112">
        <f>C5-D5</f>
        <v>296290184</v>
      </c>
      <c r="F5" s="111">
        <v>303615393</v>
      </c>
      <c r="G5" s="112">
        <v>67209120.099999994</v>
      </c>
      <c r="H5" s="111">
        <f>F5-G5</f>
        <v>236406272.90000001</v>
      </c>
      <c r="I5" s="112">
        <f>E5-H5</f>
        <v>59883911.099999994</v>
      </c>
      <c r="J5" s="111">
        <f t="shared" ref="J5:J7" si="0">G5/L5</f>
        <v>1084018.0661290321</v>
      </c>
      <c r="K5" s="137">
        <f>I5/J5</f>
        <v>55.24253974275733</v>
      </c>
      <c r="L5" s="112">
        <f>'Revenu fiscal Indice fiscale'!J5</f>
        <v>62</v>
      </c>
      <c r="M5" s="138">
        <f>L5-K5</f>
        <v>6.7574602572426699</v>
      </c>
      <c r="N5" s="35"/>
      <c r="O5" s="36"/>
      <c r="P5" s="30"/>
      <c r="Q5" s="30"/>
      <c r="R5" s="30"/>
      <c r="S5" s="30"/>
      <c r="T5" s="6"/>
      <c r="U5" s="30"/>
      <c r="V5" s="6"/>
      <c r="W5" s="6"/>
      <c r="X5" s="6"/>
      <c r="Y5" s="6"/>
      <c r="Z5" s="6"/>
    </row>
    <row r="6" spans="1:26" s="3" customFormat="1" ht="13.35" customHeight="1">
      <c r="A6" s="141">
        <v>2</v>
      </c>
      <c r="B6" s="142" t="s">
        <v>4</v>
      </c>
      <c r="C6" s="140">
        <v>14003918</v>
      </c>
      <c r="D6" s="87">
        <v>24214</v>
      </c>
      <c r="E6" s="88">
        <f t="shared" ref="E6:E42" si="1">C6-D6</f>
        <v>13979704</v>
      </c>
      <c r="F6" s="87">
        <v>14263450</v>
      </c>
      <c r="G6" s="88">
        <v>6247692.6500000004</v>
      </c>
      <c r="H6" s="87">
        <f t="shared" ref="H6:H42" si="2">F6-G6</f>
        <v>8015757.3499999996</v>
      </c>
      <c r="I6" s="88">
        <f t="shared" ref="I6:I42" si="3">E6-H6</f>
        <v>5963946.6500000004</v>
      </c>
      <c r="J6" s="87">
        <f t="shared" si="0"/>
        <v>96118.348461538466</v>
      </c>
      <c r="K6" s="136">
        <f t="shared" ref="K6:K42" si="4">I6/J6</f>
        <v>62.047951774644361</v>
      </c>
      <c r="L6" s="87">
        <f>'Revenu fiscal Indice fiscale'!J6</f>
        <v>65</v>
      </c>
      <c r="M6" s="117">
        <f t="shared" ref="M6:M42" si="5">L6-K6</f>
        <v>2.9520482253556395</v>
      </c>
      <c r="N6" s="35"/>
      <c r="O6" s="36"/>
      <c r="P6" s="30"/>
      <c r="Q6" s="30"/>
      <c r="R6" s="30"/>
      <c r="S6" s="6"/>
      <c r="T6" s="6"/>
      <c r="U6" s="30"/>
      <c r="V6" s="6"/>
      <c r="W6" s="6"/>
      <c r="X6" s="6"/>
      <c r="Y6" s="6"/>
      <c r="Z6" s="6"/>
    </row>
    <row r="7" spans="1:26" s="3" customFormat="1" ht="13.35" customHeight="1">
      <c r="A7" s="141">
        <v>3</v>
      </c>
      <c r="B7" s="142" t="s">
        <v>6</v>
      </c>
      <c r="C7" s="104">
        <v>19493108</v>
      </c>
      <c r="D7" s="87">
        <v>0</v>
      </c>
      <c r="E7" s="90">
        <f t="shared" si="1"/>
        <v>19493108</v>
      </c>
      <c r="F7" s="90">
        <v>19250190</v>
      </c>
      <c r="G7" s="87">
        <v>8774392.9000000004</v>
      </c>
      <c r="H7" s="90">
        <f t="shared" si="2"/>
        <v>10475797.1</v>
      </c>
      <c r="I7" s="87">
        <f t="shared" si="3"/>
        <v>9017310.9000000004</v>
      </c>
      <c r="J7" s="90">
        <f t="shared" si="0"/>
        <v>143842.50655737706</v>
      </c>
      <c r="K7" s="136">
        <f t="shared" si="4"/>
        <v>62.688777579130289</v>
      </c>
      <c r="L7" s="87">
        <f>'Revenu fiscal Indice fiscale'!J7</f>
        <v>61</v>
      </c>
      <c r="M7" s="117">
        <f t="shared" si="5"/>
        <v>-1.6887775791302886</v>
      </c>
      <c r="N7" s="35"/>
      <c r="O7" s="36"/>
      <c r="P7" s="30"/>
      <c r="Q7" s="30"/>
      <c r="R7" s="30"/>
      <c r="S7" s="6"/>
      <c r="T7" s="6"/>
      <c r="U7" s="30"/>
      <c r="V7" s="6"/>
      <c r="W7" s="6"/>
      <c r="X7" s="6"/>
      <c r="Y7" s="6"/>
      <c r="Z7" s="6"/>
    </row>
    <row r="8" spans="1:26" s="3" customFormat="1" ht="13.35" customHeight="1">
      <c r="A8" s="141">
        <v>71</v>
      </c>
      <c r="B8" s="142" t="s">
        <v>40</v>
      </c>
      <c r="C8" s="140">
        <v>29280359</v>
      </c>
      <c r="D8" s="87">
        <v>0</v>
      </c>
      <c r="E8" s="88">
        <f t="shared" si="1"/>
        <v>29280359</v>
      </c>
      <c r="F8" s="87">
        <v>29102573</v>
      </c>
      <c r="G8" s="88">
        <v>8182238.4500000002</v>
      </c>
      <c r="H8" s="87">
        <f t="shared" si="2"/>
        <v>20920334.550000001</v>
      </c>
      <c r="I8" s="88">
        <f t="shared" si="3"/>
        <v>8360024.4499999993</v>
      </c>
      <c r="J8" s="87">
        <f>G8/L8</f>
        <v>157350.73942307691</v>
      </c>
      <c r="K8" s="136">
        <f t="shared" si="4"/>
        <v>53.129870762932846</v>
      </c>
      <c r="L8" s="87">
        <f>'Revenu fiscal Indice fiscale'!J8</f>
        <v>52</v>
      </c>
      <c r="M8" s="117">
        <f t="shared" si="5"/>
        <v>-1.1298707629328462</v>
      </c>
      <c r="N8" s="35"/>
      <c r="O8" s="36"/>
      <c r="P8" s="30"/>
      <c r="Q8" s="30"/>
      <c r="R8" s="30"/>
      <c r="S8" s="6"/>
      <c r="T8" s="6"/>
      <c r="U8" s="30"/>
      <c r="V8" s="6"/>
      <c r="W8" s="6"/>
      <c r="X8" s="6"/>
      <c r="Y8" s="6"/>
      <c r="Z8" s="6"/>
    </row>
    <row r="9" spans="1:26" s="3" customFormat="1" ht="13.35" customHeight="1">
      <c r="A9" s="141">
        <v>6</v>
      </c>
      <c r="B9" s="142" t="s">
        <v>7</v>
      </c>
      <c r="C9" s="104">
        <v>8146180</v>
      </c>
      <c r="D9" s="87">
        <v>0</v>
      </c>
      <c r="E9" s="90">
        <f t="shared" si="1"/>
        <v>8146180</v>
      </c>
      <c r="F9" s="90">
        <v>8154770</v>
      </c>
      <c r="G9" s="87">
        <v>2690385.25</v>
      </c>
      <c r="H9" s="90">
        <f t="shared" si="2"/>
        <v>5464384.75</v>
      </c>
      <c r="I9" s="87">
        <f t="shared" si="3"/>
        <v>2681795.25</v>
      </c>
      <c r="J9" s="90">
        <f t="shared" ref="J9:J42" si="6">G9/L9</f>
        <v>44104.676229508194</v>
      </c>
      <c r="K9" s="136">
        <f t="shared" si="4"/>
        <v>60.805236071674123</v>
      </c>
      <c r="L9" s="87">
        <f>'Revenu fiscal Indice fiscale'!J9</f>
        <v>61</v>
      </c>
      <c r="M9" s="117">
        <f t="shared" si="5"/>
        <v>0.19476392832587663</v>
      </c>
      <c r="N9" s="35"/>
      <c r="O9" s="36"/>
      <c r="P9" s="30"/>
      <c r="Q9" s="30"/>
      <c r="R9" s="30"/>
      <c r="S9" s="6"/>
      <c r="T9" s="6"/>
      <c r="U9" s="30"/>
      <c r="V9" s="6"/>
      <c r="W9" s="6"/>
      <c r="X9" s="6"/>
      <c r="Y9" s="6"/>
      <c r="Z9" s="6"/>
    </row>
    <row r="10" spans="1:26" s="3" customFormat="1" ht="13.35" customHeight="1">
      <c r="A10" s="141">
        <v>7</v>
      </c>
      <c r="B10" s="142" t="s">
        <v>8</v>
      </c>
      <c r="C10" s="140">
        <v>9505583</v>
      </c>
      <c r="D10" s="87">
        <v>16776</v>
      </c>
      <c r="E10" s="88">
        <f t="shared" si="1"/>
        <v>9488807</v>
      </c>
      <c r="F10" s="87">
        <v>9723692</v>
      </c>
      <c r="G10" s="88">
        <v>3714267.6</v>
      </c>
      <c r="H10" s="87">
        <f t="shared" si="2"/>
        <v>6009424.4000000004</v>
      </c>
      <c r="I10" s="88">
        <f t="shared" si="3"/>
        <v>3479382.5999999996</v>
      </c>
      <c r="J10" s="87">
        <f t="shared" si="6"/>
        <v>50192.805405405408</v>
      </c>
      <c r="K10" s="136">
        <f t="shared" si="4"/>
        <v>69.320345254606849</v>
      </c>
      <c r="L10" s="87">
        <f>'Revenu fiscal Indice fiscale'!J10</f>
        <v>74</v>
      </c>
      <c r="M10" s="117">
        <f t="shared" si="5"/>
        <v>4.679654745393151</v>
      </c>
      <c r="N10" s="35"/>
      <c r="O10" s="36"/>
      <c r="P10" s="30"/>
      <c r="Q10" s="30"/>
      <c r="R10" s="30"/>
      <c r="S10" s="6"/>
      <c r="T10" s="6"/>
      <c r="U10" s="30"/>
      <c r="V10" s="6"/>
      <c r="W10" s="6"/>
      <c r="X10" s="6"/>
      <c r="Y10" s="6"/>
      <c r="Z10" s="6"/>
    </row>
    <row r="11" spans="1:26" s="3" customFormat="1" ht="13.35" customHeight="1">
      <c r="A11" s="141">
        <v>8</v>
      </c>
      <c r="B11" s="142" t="s">
        <v>9</v>
      </c>
      <c r="C11" s="104">
        <v>1355721</v>
      </c>
      <c r="D11" s="87">
        <v>0</v>
      </c>
      <c r="E11" s="90">
        <f t="shared" si="1"/>
        <v>1355721</v>
      </c>
      <c r="F11" s="90">
        <v>1471375</v>
      </c>
      <c r="G11" s="87">
        <v>662045.69999999995</v>
      </c>
      <c r="H11" s="90">
        <f t="shared" si="2"/>
        <v>809329.3</v>
      </c>
      <c r="I11" s="87">
        <f t="shared" si="3"/>
        <v>546391.69999999995</v>
      </c>
      <c r="J11" s="90">
        <f t="shared" si="6"/>
        <v>9735.966176470587</v>
      </c>
      <c r="K11" s="136">
        <f t="shared" si="4"/>
        <v>56.120952979529967</v>
      </c>
      <c r="L11" s="87">
        <f>'Revenu fiscal Indice fiscale'!J11</f>
        <v>68</v>
      </c>
      <c r="M11" s="117">
        <f t="shared" si="5"/>
        <v>11.879047020470033</v>
      </c>
      <c r="N11" s="35"/>
      <c r="O11" s="36"/>
      <c r="P11" s="30"/>
      <c r="Q11" s="30"/>
      <c r="R11" s="30"/>
      <c r="S11" s="6"/>
      <c r="T11" s="6"/>
      <c r="U11" s="30"/>
      <c r="V11" s="6"/>
      <c r="W11" s="6"/>
      <c r="X11" s="6"/>
      <c r="Y11" s="6"/>
      <c r="Z11" s="6"/>
    </row>
    <row r="12" spans="1:26" s="3" customFormat="1" ht="13.35" customHeight="1">
      <c r="A12" s="141">
        <v>9</v>
      </c>
      <c r="B12" s="142" t="s">
        <v>10</v>
      </c>
      <c r="C12" s="140">
        <v>21981939</v>
      </c>
      <c r="D12" s="87">
        <v>0</v>
      </c>
      <c r="E12" s="88">
        <f t="shared" si="1"/>
        <v>21981939</v>
      </c>
      <c r="F12" s="87">
        <v>22383055</v>
      </c>
      <c r="G12" s="88">
        <v>8942942.6500000004</v>
      </c>
      <c r="H12" s="87">
        <f t="shared" si="2"/>
        <v>13440112.35</v>
      </c>
      <c r="I12" s="88">
        <f t="shared" si="3"/>
        <v>8541826.6500000004</v>
      </c>
      <c r="J12" s="87">
        <f t="shared" si="6"/>
        <v>146605.61721311475</v>
      </c>
      <c r="K12" s="136">
        <f t="shared" si="4"/>
        <v>58.263979323405373</v>
      </c>
      <c r="L12" s="87">
        <f>'Revenu fiscal Indice fiscale'!J12</f>
        <v>61</v>
      </c>
      <c r="M12" s="117">
        <f t="shared" si="5"/>
        <v>2.7360206765946273</v>
      </c>
      <c r="N12" s="35"/>
      <c r="O12" s="36"/>
      <c r="P12" s="30"/>
      <c r="Q12" s="30"/>
      <c r="R12" s="30"/>
      <c r="S12" s="6"/>
      <c r="T12" s="6"/>
      <c r="U12" s="30"/>
      <c r="V12" s="6"/>
      <c r="W12" s="6"/>
      <c r="X12" s="6"/>
      <c r="Y12" s="6"/>
      <c r="Z12" s="6"/>
    </row>
    <row r="13" spans="1:26" s="3" customFormat="1" ht="13.35" customHeight="1">
      <c r="A13" s="141">
        <v>10</v>
      </c>
      <c r="B13" s="142" t="s">
        <v>11</v>
      </c>
      <c r="C13" s="104">
        <v>5420187</v>
      </c>
      <c r="D13" s="87">
        <v>0</v>
      </c>
      <c r="E13" s="90">
        <f t="shared" si="1"/>
        <v>5420187</v>
      </c>
      <c r="F13" s="90">
        <v>5377887</v>
      </c>
      <c r="G13" s="87">
        <v>1826207.9</v>
      </c>
      <c r="H13" s="90">
        <f t="shared" si="2"/>
        <v>3551679.1</v>
      </c>
      <c r="I13" s="87">
        <f t="shared" si="3"/>
        <v>1868507.9</v>
      </c>
      <c r="J13" s="90">
        <f t="shared" si="6"/>
        <v>26855.998529411765</v>
      </c>
      <c r="K13" s="136">
        <f t="shared" si="4"/>
        <v>69.575067110376636</v>
      </c>
      <c r="L13" s="87">
        <f>'Revenu fiscal Indice fiscale'!J13</f>
        <v>68</v>
      </c>
      <c r="M13" s="117">
        <f t="shared" si="5"/>
        <v>-1.5750671103766365</v>
      </c>
      <c r="N13" s="35"/>
      <c r="O13" s="36"/>
      <c r="P13" s="30"/>
      <c r="Q13" s="30"/>
      <c r="R13" s="30"/>
      <c r="S13" s="6"/>
      <c r="T13" s="6"/>
      <c r="U13" s="30"/>
      <c r="V13" s="6"/>
      <c r="W13" s="6"/>
      <c r="X13" s="6"/>
      <c r="Y13" s="6"/>
      <c r="Z13" s="6"/>
    </row>
    <row r="14" spans="1:26" s="3" customFormat="1" ht="13.35" customHeight="1">
      <c r="A14" s="141">
        <v>11</v>
      </c>
      <c r="B14" s="142" t="s">
        <v>12</v>
      </c>
      <c r="C14" s="140">
        <v>31513899</v>
      </c>
      <c r="D14" s="87">
        <v>0</v>
      </c>
      <c r="E14" s="88">
        <f t="shared" si="1"/>
        <v>31513899</v>
      </c>
      <c r="F14" s="87">
        <v>31155893</v>
      </c>
      <c r="G14" s="88">
        <v>10018667.9</v>
      </c>
      <c r="H14" s="87">
        <f t="shared" si="2"/>
        <v>21137225.100000001</v>
      </c>
      <c r="I14" s="88">
        <f t="shared" si="3"/>
        <v>10376673.899999999</v>
      </c>
      <c r="J14" s="87">
        <f t="shared" si="6"/>
        <v>147333.35147058824</v>
      </c>
      <c r="K14" s="136">
        <f t="shared" si="4"/>
        <v>70.429904678245691</v>
      </c>
      <c r="L14" s="87">
        <f>'Revenu fiscal Indice fiscale'!J14</f>
        <v>68</v>
      </c>
      <c r="M14" s="117">
        <f t="shared" si="5"/>
        <v>-2.4299046782456912</v>
      </c>
      <c r="N14" s="35"/>
      <c r="O14" s="36"/>
      <c r="P14" s="30"/>
      <c r="Q14" s="30"/>
      <c r="R14" s="30"/>
      <c r="S14" s="6"/>
      <c r="T14" s="6"/>
      <c r="U14" s="30"/>
      <c r="V14" s="6"/>
      <c r="W14" s="6"/>
      <c r="X14" s="6"/>
      <c r="Y14" s="6"/>
      <c r="Z14" s="6"/>
    </row>
    <row r="15" spans="1:26" s="3" customFormat="1" ht="13.35" customHeight="1">
      <c r="A15" s="141">
        <v>12</v>
      </c>
      <c r="B15" s="142" t="s">
        <v>13</v>
      </c>
      <c r="C15" s="104">
        <v>24233932</v>
      </c>
      <c r="D15" s="87">
        <v>0</v>
      </c>
      <c r="E15" s="90">
        <f t="shared" si="1"/>
        <v>24233932</v>
      </c>
      <c r="F15" s="90">
        <v>24386687</v>
      </c>
      <c r="G15" s="87">
        <v>9784080.9000000004</v>
      </c>
      <c r="H15" s="90">
        <f t="shared" si="2"/>
        <v>14602606.1</v>
      </c>
      <c r="I15" s="87">
        <f t="shared" si="3"/>
        <v>9631325.9000000004</v>
      </c>
      <c r="J15" s="90">
        <f t="shared" si="6"/>
        <v>155302.87142857144</v>
      </c>
      <c r="K15" s="136">
        <f t="shared" si="4"/>
        <v>62.016405823054875</v>
      </c>
      <c r="L15" s="87">
        <f>'Revenu fiscal Indice fiscale'!J15</f>
        <v>63</v>
      </c>
      <c r="M15" s="117">
        <f t="shared" si="5"/>
        <v>0.9835941769451253</v>
      </c>
      <c r="N15" s="35"/>
      <c r="O15" s="36"/>
      <c r="P15" s="30"/>
      <c r="Q15" s="30"/>
      <c r="R15" s="30"/>
      <c r="S15" s="6"/>
      <c r="T15" s="6"/>
      <c r="U15" s="30"/>
      <c r="V15" s="6"/>
      <c r="W15" s="6"/>
      <c r="X15" s="6"/>
      <c r="Y15" s="6"/>
      <c r="Z15" s="6"/>
    </row>
    <row r="16" spans="1:26" s="3" customFormat="1" ht="13.35" customHeight="1">
      <c r="A16" s="141">
        <v>73</v>
      </c>
      <c r="B16" s="142" t="s">
        <v>92</v>
      </c>
      <c r="C16" s="140">
        <v>44056817</v>
      </c>
      <c r="D16" s="87">
        <v>242797</v>
      </c>
      <c r="E16" s="88">
        <f t="shared" si="1"/>
        <v>43814020</v>
      </c>
      <c r="F16" s="87">
        <v>44018381</v>
      </c>
      <c r="G16" s="88">
        <v>20164583.350000001</v>
      </c>
      <c r="H16" s="87">
        <f t="shared" si="2"/>
        <v>23853797.649999999</v>
      </c>
      <c r="I16" s="88">
        <f t="shared" si="3"/>
        <v>19960222.350000001</v>
      </c>
      <c r="J16" s="87">
        <f t="shared" si="6"/>
        <v>320896.38564378733</v>
      </c>
      <c r="K16" s="136">
        <f t="shared" si="4"/>
        <v>62.20145580622696</v>
      </c>
      <c r="L16" s="87">
        <f>'Revenu fiscal Indice fiscale'!J16</f>
        <v>62.838299999999997</v>
      </c>
      <c r="M16" s="117">
        <f t="shared" si="5"/>
        <v>0.63684419377303669</v>
      </c>
      <c r="N16" s="35"/>
      <c r="O16" s="36"/>
      <c r="P16" s="30"/>
      <c r="Q16" s="30"/>
      <c r="R16" s="30"/>
      <c r="S16" s="6"/>
      <c r="T16" s="6"/>
      <c r="U16" s="30"/>
      <c r="V16" s="6"/>
      <c r="W16" s="6"/>
      <c r="X16" s="6"/>
      <c r="Y16" s="6"/>
      <c r="Z16" s="6"/>
    </row>
    <row r="17" spans="1:26" s="3" customFormat="1" ht="13.35" customHeight="1">
      <c r="A17" s="141">
        <v>15</v>
      </c>
      <c r="B17" s="142" t="s">
        <v>14</v>
      </c>
      <c r="C17" s="104">
        <v>28830333</v>
      </c>
      <c r="D17" s="87">
        <v>0</v>
      </c>
      <c r="E17" s="90">
        <f t="shared" si="1"/>
        <v>28830333</v>
      </c>
      <c r="F17" s="90">
        <v>28836556</v>
      </c>
      <c r="G17" s="87">
        <v>10794258.449999999</v>
      </c>
      <c r="H17" s="90">
        <f t="shared" si="2"/>
        <v>18042297.550000001</v>
      </c>
      <c r="I17" s="87">
        <f t="shared" si="3"/>
        <v>10788035.449999999</v>
      </c>
      <c r="J17" s="90">
        <f t="shared" si="6"/>
        <v>161108.33507462684</v>
      </c>
      <c r="K17" s="136">
        <f t="shared" si="4"/>
        <v>66.961373817207431</v>
      </c>
      <c r="L17" s="87">
        <f>'Revenu fiscal Indice fiscale'!J17</f>
        <v>67</v>
      </c>
      <c r="M17" s="117">
        <f t="shared" si="5"/>
        <v>3.8626182792569352E-2</v>
      </c>
      <c r="N17" s="35"/>
      <c r="O17" s="36"/>
      <c r="P17" s="30"/>
      <c r="Q17" s="30"/>
      <c r="R17" s="30"/>
      <c r="S17" s="6"/>
      <c r="T17" s="6"/>
      <c r="U17" s="30"/>
      <c r="V17" s="6"/>
      <c r="W17" s="6"/>
      <c r="X17" s="6"/>
      <c r="Y17" s="6"/>
      <c r="Z17" s="6"/>
    </row>
    <row r="18" spans="1:26" s="3" customFormat="1" ht="13.35" customHeight="1">
      <c r="A18" s="141">
        <v>16</v>
      </c>
      <c r="B18" s="142" t="s">
        <v>15</v>
      </c>
      <c r="C18" s="140">
        <v>21880760</v>
      </c>
      <c r="D18" s="87">
        <v>1544991</v>
      </c>
      <c r="E18" s="88">
        <f t="shared" si="1"/>
        <v>20335769</v>
      </c>
      <c r="F18" s="87">
        <v>22722611</v>
      </c>
      <c r="G18" s="88">
        <v>12287309.4</v>
      </c>
      <c r="H18" s="87">
        <f t="shared" si="2"/>
        <v>10435301.6</v>
      </c>
      <c r="I18" s="88">
        <f t="shared" si="3"/>
        <v>9900467.4000000004</v>
      </c>
      <c r="J18" s="87">
        <f t="shared" si="6"/>
        <v>178076.94782608695</v>
      </c>
      <c r="K18" s="136">
        <f t="shared" si="4"/>
        <v>55.596569465403064</v>
      </c>
      <c r="L18" s="87">
        <f>'Revenu fiscal Indice fiscale'!J18</f>
        <v>69</v>
      </c>
      <c r="M18" s="117">
        <f t="shared" si="5"/>
        <v>13.403430534596936</v>
      </c>
      <c r="N18" s="35"/>
      <c r="O18" s="36"/>
      <c r="P18" s="30"/>
      <c r="Q18" s="30"/>
      <c r="R18" s="30"/>
      <c r="S18" s="6"/>
      <c r="T18" s="6"/>
      <c r="U18" s="30"/>
      <c r="V18" s="6"/>
      <c r="W18" s="6"/>
      <c r="X18" s="6"/>
      <c r="Y18" s="6"/>
      <c r="Z18" s="6"/>
    </row>
    <row r="19" spans="1:26" s="3" customFormat="1" ht="13.35" customHeight="1">
      <c r="A19" s="141">
        <v>18</v>
      </c>
      <c r="B19" s="142" t="s">
        <v>16</v>
      </c>
      <c r="C19" s="104">
        <v>4860039</v>
      </c>
      <c r="D19" s="87">
        <v>0</v>
      </c>
      <c r="E19" s="90">
        <f t="shared" si="1"/>
        <v>4860039</v>
      </c>
      <c r="F19" s="90">
        <v>5179387</v>
      </c>
      <c r="G19" s="87">
        <v>2482632.4</v>
      </c>
      <c r="H19" s="90">
        <f t="shared" si="2"/>
        <v>2696754.6</v>
      </c>
      <c r="I19" s="87">
        <f t="shared" si="3"/>
        <v>2163284.4</v>
      </c>
      <c r="J19" s="90">
        <f t="shared" si="6"/>
        <v>36509.299999999996</v>
      </c>
      <c r="K19" s="136">
        <f t="shared" si="4"/>
        <v>59.252968421744605</v>
      </c>
      <c r="L19" s="87">
        <f>'Revenu fiscal Indice fiscale'!J19</f>
        <v>68</v>
      </c>
      <c r="M19" s="117">
        <f t="shared" si="5"/>
        <v>8.7470315782553953</v>
      </c>
      <c r="N19" s="35"/>
      <c r="O19" s="36"/>
      <c r="P19" s="30"/>
      <c r="Q19" s="30"/>
      <c r="R19" s="30"/>
      <c r="S19" s="6"/>
      <c r="T19" s="6"/>
      <c r="U19" s="30"/>
      <c r="V19" s="6"/>
      <c r="W19" s="6"/>
      <c r="X19" s="6"/>
      <c r="Y19" s="6"/>
      <c r="Z19" s="6"/>
    </row>
    <row r="20" spans="1:26" s="3" customFormat="1" ht="13.35" customHeight="1">
      <c r="A20" s="141">
        <v>19</v>
      </c>
      <c r="B20" s="142" t="s">
        <v>17</v>
      </c>
      <c r="C20" s="140">
        <v>428192</v>
      </c>
      <c r="D20" s="87">
        <v>0</v>
      </c>
      <c r="E20" s="88">
        <f t="shared" si="1"/>
        <v>428192</v>
      </c>
      <c r="F20" s="87">
        <v>430204</v>
      </c>
      <c r="G20" s="88">
        <v>188052.7</v>
      </c>
      <c r="H20" s="87">
        <f t="shared" si="2"/>
        <v>242151.3</v>
      </c>
      <c r="I20" s="88">
        <f t="shared" si="3"/>
        <v>186040.7</v>
      </c>
      <c r="J20" s="87">
        <f t="shared" si="6"/>
        <v>2893.1184615384618</v>
      </c>
      <c r="K20" s="136">
        <f t="shared" si="4"/>
        <v>64.304556648216163</v>
      </c>
      <c r="L20" s="87">
        <f>'Revenu fiscal Indice fiscale'!J20</f>
        <v>65</v>
      </c>
      <c r="M20" s="117">
        <f t="shared" si="5"/>
        <v>0.69544335178383676</v>
      </c>
      <c r="N20" s="35"/>
      <c r="O20" s="36"/>
      <c r="P20" s="30"/>
      <c r="Q20" s="30"/>
      <c r="R20" s="30"/>
      <c r="S20" s="6"/>
      <c r="T20" s="6"/>
      <c r="U20" s="30"/>
      <c r="V20" s="6"/>
      <c r="W20" s="6"/>
      <c r="X20" s="6"/>
      <c r="Y20" s="6"/>
      <c r="Z20" s="6"/>
    </row>
    <row r="21" spans="1:26" s="3" customFormat="1" ht="13.35" customHeight="1">
      <c r="A21" s="141">
        <v>20</v>
      </c>
      <c r="B21" s="142" t="s">
        <v>18</v>
      </c>
      <c r="C21" s="104">
        <v>16385768</v>
      </c>
      <c r="D21" s="87">
        <v>0</v>
      </c>
      <c r="E21" s="90">
        <f t="shared" si="1"/>
        <v>16385768</v>
      </c>
      <c r="F21" s="90">
        <v>16498590</v>
      </c>
      <c r="G21" s="87">
        <v>9143690.4000000004</v>
      </c>
      <c r="H21" s="90">
        <f t="shared" si="2"/>
        <v>7354899.5999999996</v>
      </c>
      <c r="I21" s="87">
        <f t="shared" si="3"/>
        <v>9030868.4000000004</v>
      </c>
      <c r="J21" s="90">
        <f t="shared" si="6"/>
        <v>138540.76363636364</v>
      </c>
      <c r="K21" s="136">
        <f t="shared" si="4"/>
        <v>65.185640406197479</v>
      </c>
      <c r="L21" s="87">
        <f>'Revenu fiscal Indice fiscale'!J21</f>
        <v>66</v>
      </c>
      <c r="M21" s="117">
        <f t="shared" si="5"/>
        <v>0.81435959380252143</v>
      </c>
      <c r="N21" s="35"/>
      <c r="O21" s="36"/>
      <c r="P21" s="30"/>
      <c r="Q21" s="30"/>
      <c r="R21" s="30"/>
      <c r="S21" s="6"/>
      <c r="T21" s="6"/>
      <c r="U21" s="30"/>
      <c r="V21" s="6"/>
      <c r="W21" s="6"/>
      <c r="X21" s="6"/>
      <c r="Y21" s="6"/>
      <c r="Z21" s="6"/>
    </row>
    <row r="22" spans="1:26" s="3" customFormat="1" ht="13.35" customHeight="1">
      <c r="A22" s="141">
        <v>21</v>
      </c>
      <c r="B22" s="142" t="s">
        <v>19</v>
      </c>
      <c r="C22" s="140">
        <v>8671906</v>
      </c>
      <c r="D22" s="87">
        <v>0</v>
      </c>
      <c r="E22" s="88">
        <f t="shared" si="1"/>
        <v>8671906</v>
      </c>
      <c r="F22" s="87">
        <v>9253692</v>
      </c>
      <c r="G22" s="88">
        <v>5092354.0999999996</v>
      </c>
      <c r="H22" s="87">
        <f t="shared" si="2"/>
        <v>4161337.9000000004</v>
      </c>
      <c r="I22" s="88">
        <f t="shared" si="3"/>
        <v>4510568.0999999996</v>
      </c>
      <c r="J22" s="87">
        <f t="shared" si="6"/>
        <v>84872.568333333329</v>
      </c>
      <c r="K22" s="136">
        <f t="shared" si="4"/>
        <v>53.1451821074265</v>
      </c>
      <c r="L22" s="87">
        <f>'Revenu fiscal Indice fiscale'!J22</f>
        <v>60</v>
      </c>
      <c r="M22" s="117">
        <f t="shared" si="5"/>
        <v>6.8548178925735002</v>
      </c>
      <c r="N22" s="35"/>
      <c r="O22" s="36"/>
      <c r="P22" s="30"/>
      <c r="Q22" s="30"/>
      <c r="R22" s="30"/>
      <c r="S22" s="6"/>
      <c r="T22" s="6"/>
      <c r="U22" s="30"/>
      <c r="V22" s="6"/>
      <c r="W22" s="6"/>
      <c r="X22" s="6"/>
      <c r="Y22" s="6"/>
      <c r="Z22" s="6"/>
    </row>
    <row r="23" spans="1:26" s="3" customFormat="1" ht="13.35" customHeight="1">
      <c r="A23" s="141">
        <v>22</v>
      </c>
      <c r="B23" s="142" t="s">
        <v>20</v>
      </c>
      <c r="C23" s="104">
        <v>11147687</v>
      </c>
      <c r="D23" s="87">
        <v>427159</v>
      </c>
      <c r="E23" s="90">
        <f t="shared" si="1"/>
        <v>10720528</v>
      </c>
      <c r="F23" s="90">
        <v>11172542</v>
      </c>
      <c r="G23" s="87">
        <v>5284401.55</v>
      </c>
      <c r="H23" s="90">
        <f t="shared" si="2"/>
        <v>5888140.4500000002</v>
      </c>
      <c r="I23" s="87">
        <f t="shared" si="3"/>
        <v>4832387.55</v>
      </c>
      <c r="J23" s="90">
        <f t="shared" si="6"/>
        <v>75491.450714285718</v>
      </c>
      <c r="K23" s="136">
        <f t="shared" si="4"/>
        <v>64.012381591251327</v>
      </c>
      <c r="L23" s="87">
        <f>'Revenu fiscal Indice fiscale'!J23</f>
        <v>70</v>
      </c>
      <c r="M23" s="117">
        <f t="shared" si="5"/>
        <v>5.9876184087486735</v>
      </c>
      <c r="N23" s="35"/>
      <c r="O23" s="36"/>
      <c r="P23" s="30"/>
      <c r="Q23" s="30"/>
      <c r="R23" s="30"/>
      <c r="S23" s="6"/>
      <c r="T23" s="6"/>
      <c r="U23" s="30"/>
      <c r="V23" s="6"/>
      <c r="W23" s="6"/>
      <c r="X23" s="6"/>
      <c r="Y23" s="6"/>
      <c r="Z23" s="6"/>
    </row>
    <row r="24" spans="1:26" s="3" customFormat="1" ht="13.35" customHeight="1">
      <c r="A24" s="141">
        <v>23</v>
      </c>
      <c r="B24" s="142" t="s">
        <v>21</v>
      </c>
      <c r="C24" s="140">
        <v>937936</v>
      </c>
      <c r="D24" s="87">
        <v>0</v>
      </c>
      <c r="E24" s="88">
        <f t="shared" si="1"/>
        <v>937936</v>
      </c>
      <c r="F24" s="87">
        <v>846091</v>
      </c>
      <c r="G24" s="88">
        <v>392838.95</v>
      </c>
      <c r="H24" s="87">
        <f t="shared" si="2"/>
        <v>453252.05</v>
      </c>
      <c r="I24" s="88">
        <f t="shared" si="3"/>
        <v>484683.95</v>
      </c>
      <c r="J24" s="87">
        <f t="shared" si="6"/>
        <v>6547.3158333333331</v>
      </c>
      <c r="K24" s="136">
        <f t="shared" si="4"/>
        <v>74.027885982283578</v>
      </c>
      <c r="L24" s="87">
        <f>'Revenu fiscal Indice fiscale'!J24</f>
        <v>60</v>
      </c>
      <c r="M24" s="117">
        <f t="shared" si="5"/>
        <v>-14.027885982283578</v>
      </c>
      <c r="N24" s="35"/>
      <c r="O24" s="36"/>
      <c r="P24" s="30"/>
      <c r="Q24" s="30"/>
      <c r="R24" s="30"/>
      <c r="S24" s="6"/>
      <c r="T24" s="6"/>
      <c r="U24" s="30"/>
      <c r="V24" s="6"/>
      <c r="W24" s="6"/>
      <c r="X24" s="6"/>
      <c r="Y24" s="6"/>
      <c r="Z24" s="6"/>
    </row>
    <row r="25" spans="1:26" s="3" customFormat="1" ht="13.35" customHeight="1">
      <c r="A25" s="141">
        <v>24</v>
      </c>
      <c r="B25" s="142" t="s">
        <v>22</v>
      </c>
      <c r="C25" s="104">
        <v>1051219</v>
      </c>
      <c r="D25" s="87">
        <v>0</v>
      </c>
      <c r="E25" s="90">
        <f t="shared" si="1"/>
        <v>1051219</v>
      </c>
      <c r="F25" s="90">
        <v>1015520</v>
      </c>
      <c r="G25" s="87">
        <v>376405.3</v>
      </c>
      <c r="H25" s="90">
        <f t="shared" si="2"/>
        <v>639114.69999999995</v>
      </c>
      <c r="I25" s="87">
        <f t="shared" si="3"/>
        <v>412104.30000000005</v>
      </c>
      <c r="J25" s="90">
        <f t="shared" si="6"/>
        <v>5227.8513888888883</v>
      </c>
      <c r="K25" s="136">
        <f t="shared" si="4"/>
        <v>78.82861798173407</v>
      </c>
      <c r="L25" s="87">
        <f>'Revenu fiscal Indice fiscale'!J25</f>
        <v>72</v>
      </c>
      <c r="M25" s="117">
        <f t="shared" si="5"/>
        <v>-6.8286179817340695</v>
      </c>
      <c r="N25" s="35"/>
      <c r="O25" s="36"/>
      <c r="P25" s="30"/>
      <c r="Q25" s="30"/>
      <c r="R25" s="30"/>
      <c r="S25" s="6"/>
      <c r="T25" s="6"/>
      <c r="U25" s="30"/>
      <c r="V25" s="6"/>
      <c r="W25" s="6"/>
      <c r="X25" s="6"/>
      <c r="Y25" s="6"/>
      <c r="Z25" s="6"/>
    </row>
    <row r="26" spans="1:26" s="3" customFormat="1" ht="13.35" customHeight="1">
      <c r="A26" s="141">
        <v>25</v>
      </c>
      <c r="B26" s="142" t="s">
        <v>23</v>
      </c>
      <c r="C26" s="140">
        <v>1568201</v>
      </c>
      <c r="D26" s="87">
        <v>71847</v>
      </c>
      <c r="E26" s="88">
        <f t="shared" si="1"/>
        <v>1496354</v>
      </c>
      <c r="F26" s="87">
        <v>1593878</v>
      </c>
      <c r="G26" s="88">
        <v>929531.15</v>
      </c>
      <c r="H26" s="87">
        <f t="shared" si="2"/>
        <v>664346.85</v>
      </c>
      <c r="I26" s="88">
        <f t="shared" si="3"/>
        <v>832007.15</v>
      </c>
      <c r="J26" s="87">
        <f t="shared" si="6"/>
        <v>14523.92421875</v>
      </c>
      <c r="K26" s="136">
        <f t="shared" si="4"/>
        <v>57.285285813175811</v>
      </c>
      <c r="L26" s="87">
        <f>'Revenu fiscal Indice fiscale'!J26</f>
        <v>64</v>
      </c>
      <c r="M26" s="117">
        <f t="shared" si="5"/>
        <v>6.7147141868241889</v>
      </c>
      <c r="N26" s="35"/>
      <c r="O26" s="36"/>
      <c r="P26" s="30"/>
      <c r="Q26" s="30"/>
      <c r="R26" s="30"/>
      <c r="S26" s="6"/>
      <c r="T26" s="6"/>
      <c r="U26" s="30"/>
      <c r="V26" s="6"/>
      <c r="W26" s="6"/>
      <c r="X26" s="6"/>
      <c r="Y26" s="6"/>
      <c r="Z26" s="6"/>
    </row>
    <row r="27" spans="1:26" s="3" customFormat="1" ht="13.35" customHeight="1">
      <c r="A27" s="141">
        <v>72</v>
      </c>
      <c r="B27" s="142" t="s">
        <v>41</v>
      </c>
      <c r="C27" s="104">
        <v>64009244</v>
      </c>
      <c r="D27" s="87">
        <v>0</v>
      </c>
      <c r="E27" s="90">
        <f t="shared" si="1"/>
        <v>64009244</v>
      </c>
      <c r="F27" s="90">
        <v>64456907</v>
      </c>
      <c r="G27" s="87">
        <v>17991679.949999999</v>
      </c>
      <c r="H27" s="90">
        <f t="shared" si="2"/>
        <v>46465227.049999997</v>
      </c>
      <c r="I27" s="87">
        <f t="shared" si="3"/>
        <v>17544016.950000003</v>
      </c>
      <c r="J27" s="90">
        <f t="shared" si="6"/>
        <v>249884.44374999998</v>
      </c>
      <c r="K27" s="136">
        <f t="shared" si="4"/>
        <v>70.208519933126112</v>
      </c>
      <c r="L27" s="87">
        <f>'Revenu fiscal Indice fiscale'!J27</f>
        <v>72</v>
      </c>
      <c r="M27" s="117">
        <f t="shared" si="5"/>
        <v>1.7914800668738877</v>
      </c>
      <c r="N27" s="35"/>
      <c r="O27" s="36"/>
      <c r="P27" s="30"/>
      <c r="Q27" s="30"/>
      <c r="R27" s="30"/>
      <c r="S27" s="6"/>
      <c r="T27" s="6"/>
      <c r="U27" s="30"/>
      <c r="V27" s="6"/>
      <c r="W27" s="6"/>
      <c r="X27" s="6"/>
      <c r="Y27" s="6"/>
      <c r="Z27" s="6"/>
    </row>
    <row r="28" spans="1:26" s="3" customFormat="1" ht="13.35" customHeight="1">
      <c r="A28" s="141">
        <v>33</v>
      </c>
      <c r="B28" s="142" t="s">
        <v>24</v>
      </c>
      <c r="C28" s="140">
        <v>2938488</v>
      </c>
      <c r="D28" s="87">
        <v>0</v>
      </c>
      <c r="E28" s="88">
        <f t="shared" si="1"/>
        <v>2938488</v>
      </c>
      <c r="F28" s="87">
        <v>3030605</v>
      </c>
      <c r="G28" s="88">
        <v>796158.2</v>
      </c>
      <c r="H28" s="87">
        <f t="shared" si="2"/>
        <v>2234446.7999999998</v>
      </c>
      <c r="I28" s="88">
        <f t="shared" si="3"/>
        <v>704041.20000000019</v>
      </c>
      <c r="J28" s="87">
        <f t="shared" si="6"/>
        <v>11373.688571428571</v>
      </c>
      <c r="K28" s="136">
        <f t="shared" si="4"/>
        <v>61.900868445492385</v>
      </c>
      <c r="L28" s="87">
        <f>'Revenu fiscal Indice fiscale'!J28</f>
        <v>70</v>
      </c>
      <c r="M28" s="117">
        <f t="shared" si="5"/>
        <v>8.0991315545076148</v>
      </c>
      <c r="N28" s="35"/>
      <c r="O28" s="36"/>
      <c r="P28" s="30"/>
      <c r="Q28" s="30"/>
      <c r="R28" s="30"/>
      <c r="S28" s="6"/>
      <c r="T28" s="6"/>
      <c r="U28" s="30"/>
      <c r="V28" s="6"/>
      <c r="W28" s="6"/>
      <c r="X28" s="6"/>
      <c r="Y28" s="6"/>
      <c r="Z28" s="6"/>
    </row>
    <row r="29" spans="1:26" s="3" customFormat="1" ht="13.35" customHeight="1">
      <c r="A29" s="141">
        <v>35</v>
      </c>
      <c r="B29" s="142" t="s">
        <v>25</v>
      </c>
      <c r="C29" s="104">
        <v>4290556</v>
      </c>
      <c r="D29" s="87">
        <v>0</v>
      </c>
      <c r="E29" s="90">
        <f t="shared" si="1"/>
        <v>4290556</v>
      </c>
      <c r="F29" s="90">
        <v>4345792</v>
      </c>
      <c r="G29" s="87">
        <v>1077444.75</v>
      </c>
      <c r="H29" s="90">
        <f t="shared" si="2"/>
        <v>3268347.25</v>
      </c>
      <c r="I29" s="87">
        <f t="shared" si="3"/>
        <v>1022208.75</v>
      </c>
      <c r="J29" s="90">
        <f t="shared" si="6"/>
        <v>14560.06418918919</v>
      </c>
      <c r="K29" s="136">
        <f t="shared" si="4"/>
        <v>70.206335406061427</v>
      </c>
      <c r="L29" s="87">
        <f>'Revenu fiscal Indice fiscale'!J29</f>
        <v>74</v>
      </c>
      <c r="M29" s="117">
        <f t="shared" si="5"/>
        <v>3.7936645939385727</v>
      </c>
      <c r="N29" s="35"/>
      <c r="O29" s="36"/>
      <c r="P29" s="30"/>
      <c r="Q29" s="30"/>
      <c r="R29" s="30"/>
      <c r="S29" s="6"/>
      <c r="T29" s="6"/>
      <c r="U29" s="30"/>
      <c r="V29" s="6"/>
      <c r="W29" s="6"/>
      <c r="X29" s="6"/>
      <c r="Y29" s="6"/>
      <c r="Z29" s="6"/>
    </row>
    <row r="30" spans="1:26" s="3" customFormat="1" ht="13.35" customHeight="1">
      <c r="A30" s="141">
        <v>74</v>
      </c>
      <c r="B30" s="142" t="s">
        <v>93</v>
      </c>
      <c r="C30" s="140">
        <v>70957542</v>
      </c>
      <c r="D30" s="87">
        <v>185912</v>
      </c>
      <c r="E30" s="88">
        <f t="shared" si="1"/>
        <v>70771630</v>
      </c>
      <c r="F30" s="87">
        <v>70791964</v>
      </c>
      <c r="G30" s="88">
        <v>29713304</v>
      </c>
      <c r="H30" s="87">
        <f t="shared" si="2"/>
        <v>41078660</v>
      </c>
      <c r="I30" s="88">
        <f t="shared" si="3"/>
        <v>29692970</v>
      </c>
      <c r="J30" s="87">
        <f t="shared" si="6"/>
        <v>457222.71548706264</v>
      </c>
      <c r="K30" s="136">
        <f t="shared" si="4"/>
        <v>64.942027143968915</v>
      </c>
      <c r="L30" s="87">
        <f>'Revenu fiscal Indice fiscale'!J30</f>
        <v>64.986500000000007</v>
      </c>
      <c r="M30" s="117">
        <f t="shared" si="5"/>
        <v>4.4472856031092078E-2</v>
      </c>
      <c r="N30" s="35"/>
      <c r="O30" s="36"/>
      <c r="P30" s="30"/>
      <c r="Q30" s="30"/>
      <c r="R30" s="30"/>
      <c r="S30" s="6"/>
      <c r="T30" s="6"/>
      <c r="U30" s="30"/>
      <c r="V30" s="6"/>
      <c r="W30" s="6"/>
      <c r="X30" s="6"/>
      <c r="Y30" s="6"/>
      <c r="Z30" s="6"/>
    </row>
    <row r="31" spans="1:26" s="3" customFormat="1" ht="13.35" customHeight="1">
      <c r="A31" s="141">
        <v>49</v>
      </c>
      <c r="B31" s="142" t="s">
        <v>26</v>
      </c>
      <c r="C31" s="104">
        <v>1939433</v>
      </c>
      <c r="D31" s="87">
        <v>143187</v>
      </c>
      <c r="E31" s="90">
        <f t="shared" si="1"/>
        <v>1796246</v>
      </c>
      <c r="F31" s="90">
        <v>1942124</v>
      </c>
      <c r="G31" s="87">
        <v>670956.85</v>
      </c>
      <c r="H31" s="90">
        <f t="shared" si="2"/>
        <v>1271167.1499999999</v>
      </c>
      <c r="I31" s="87">
        <f t="shared" si="3"/>
        <v>525078.85000000009</v>
      </c>
      <c r="J31" s="90">
        <f t="shared" si="6"/>
        <v>10821.884677419355</v>
      </c>
      <c r="K31" s="136">
        <f t="shared" si="4"/>
        <v>48.52009290910437</v>
      </c>
      <c r="L31" s="87">
        <f>'Revenu fiscal Indice fiscale'!J31</f>
        <v>62</v>
      </c>
      <c r="M31" s="117">
        <f t="shared" si="5"/>
        <v>13.47990709089563</v>
      </c>
      <c r="N31" s="35"/>
      <c r="O31" s="36"/>
      <c r="P31" s="30"/>
      <c r="Q31" s="30"/>
      <c r="R31" s="30"/>
      <c r="S31" s="6"/>
      <c r="T31" s="6"/>
      <c r="U31" s="30"/>
      <c r="V31" s="6"/>
      <c r="W31" s="6"/>
      <c r="X31" s="6"/>
      <c r="Y31" s="6"/>
      <c r="Z31" s="6"/>
    </row>
    <row r="32" spans="1:26" s="3" customFormat="1" ht="13.35" customHeight="1">
      <c r="A32" s="141">
        <v>53</v>
      </c>
      <c r="B32" s="142" t="s">
        <v>27</v>
      </c>
      <c r="C32" s="140">
        <v>93838128</v>
      </c>
      <c r="D32" s="87">
        <v>537134</v>
      </c>
      <c r="E32" s="88">
        <f t="shared" si="1"/>
        <v>93300994</v>
      </c>
      <c r="F32" s="87">
        <v>96787334</v>
      </c>
      <c r="G32" s="88">
        <v>15691902.5</v>
      </c>
      <c r="H32" s="87">
        <f t="shared" si="2"/>
        <v>81095431.5</v>
      </c>
      <c r="I32" s="88">
        <f t="shared" si="3"/>
        <v>12205562.5</v>
      </c>
      <c r="J32" s="87">
        <f t="shared" si="6"/>
        <v>245185.9765625</v>
      </c>
      <c r="K32" s="136">
        <f t="shared" si="4"/>
        <v>49.780834414437635</v>
      </c>
      <c r="L32" s="87">
        <f>'Revenu fiscal Indice fiscale'!J32</f>
        <v>64</v>
      </c>
      <c r="M32" s="117">
        <f t="shared" si="5"/>
        <v>14.219165585562365</v>
      </c>
      <c r="N32" s="35"/>
      <c r="O32" s="36"/>
      <c r="P32" s="30"/>
      <c r="Q32" s="30"/>
      <c r="R32" s="30"/>
      <c r="S32" s="6"/>
      <c r="T32" s="6"/>
      <c r="U32" s="30"/>
      <c r="V32" s="6"/>
      <c r="W32" s="6"/>
      <c r="X32" s="6"/>
      <c r="Y32" s="6"/>
      <c r="Z32" s="6"/>
    </row>
    <row r="33" spans="1:26" s="3" customFormat="1" ht="13.35" customHeight="1">
      <c r="A33" s="141">
        <v>54</v>
      </c>
      <c r="B33" s="142" t="s">
        <v>28</v>
      </c>
      <c r="C33" s="104">
        <v>6696756</v>
      </c>
      <c r="D33" s="87">
        <v>411830</v>
      </c>
      <c r="E33" s="90">
        <f t="shared" si="1"/>
        <v>6284926</v>
      </c>
      <c r="F33" s="90">
        <v>6790250</v>
      </c>
      <c r="G33" s="87">
        <v>2064171.7</v>
      </c>
      <c r="H33" s="90">
        <f t="shared" si="2"/>
        <v>4726078.3</v>
      </c>
      <c r="I33" s="87">
        <f t="shared" si="3"/>
        <v>1558847.7000000002</v>
      </c>
      <c r="J33" s="90">
        <f t="shared" si="6"/>
        <v>34402.861666666664</v>
      </c>
      <c r="K33" s="136">
        <f t="shared" si="4"/>
        <v>45.31157073803503</v>
      </c>
      <c r="L33" s="87">
        <f>'Revenu fiscal Indice fiscale'!J33</f>
        <v>60</v>
      </c>
      <c r="M33" s="117">
        <f t="shared" si="5"/>
        <v>14.68842926196497</v>
      </c>
      <c r="N33" s="35"/>
      <c r="O33" s="36"/>
      <c r="P33" s="30"/>
      <c r="Q33" s="30"/>
      <c r="R33" s="30"/>
      <c r="S33" s="6"/>
      <c r="T33" s="6"/>
      <c r="U33" s="30"/>
      <c r="V33" s="6"/>
      <c r="W33" s="6"/>
      <c r="X33" s="6"/>
      <c r="Y33" s="6"/>
      <c r="Z33" s="6"/>
    </row>
    <row r="34" spans="1:26" s="3" customFormat="1" ht="13.35" customHeight="1">
      <c r="A34" s="141">
        <v>55</v>
      </c>
      <c r="B34" s="142" t="s">
        <v>29</v>
      </c>
      <c r="C34" s="140">
        <v>934555</v>
      </c>
      <c r="D34" s="87">
        <v>0</v>
      </c>
      <c r="E34" s="88">
        <f t="shared" si="1"/>
        <v>934555</v>
      </c>
      <c r="F34" s="87">
        <v>1115141</v>
      </c>
      <c r="G34" s="88">
        <v>571129.19999999995</v>
      </c>
      <c r="H34" s="87">
        <f t="shared" si="2"/>
        <v>544011.80000000005</v>
      </c>
      <c r="I34" s="88">
        <f t="shared" si="3"/>
        <v>390543.19999999995</v>
      </c>
      <c r="J34" s="87">
        <f t="shared" si="6"/>
        <v>8158.988571428571</v>
      </c>
      <c r="K34" s="136">
        <f t="shared" si="4"/>
        <v>47.866619321862721</v>
      </c>
      <c r="L34" s="87">
        <f>'Revenu fiscal Indice fiscale'!J34</f>
        <v>70</v>
      </c>
      <c r="M34" s="117">
        <f t="shared" si="5"/>
        <v>22.133380678137279</v>
      </c>
      <c r="N34" s="35"/>
      <c r="O34" s="36"/>
      <c r="P34" s="30"/>
      <c r="Q34" s="30"/>
      <c r="R34" s="30"/>
      <c r="S34" s="6"/>
      <c r="T34" s="6"/>
      <c r="U34" s="30"/>
      <c r="V34" s="6"/>
      <c r="W34" s="6"/>
      <c r="X34" s="6"/>
      <c r="Y34" s="6"/>
      <c r="Z34" s="6"/>
    </row>
    <row r="35" spans="1:26" s="3" customFormat="1" ht="13.35" customHeight="1">
      <c r="A35" s="141">
        <v>56</v>
      </c>
      <c r="B35" s="142" t="s">
        <v>30</v>
      </c>
      <c r="C35" s="104">
        <v>2201412</v>
      </c>
      <c r="D35" s="87">
        <v>128662</v>
      </c>
      <c r="E35" s="90">
        <f t="shared" si="1"/>
        <v>2072750</v>
      </c>
      <c r="F35" s="90">
        <v>2409353</v>
      </c>
      <c r="G35" s="87">
        <v>1156667.7</v>
      </c>
      <c r="H35" s="90">
        <f t="shared" si="2"/>
        <v>1252685.3</v>
      </c>
      <c r="I35" s="87">
        <f t="shared" si="3"/>
        <v>820064.7</v>
      </c>
      <c r="J35" s="90">
        <f t="shared" si="6"/>
        <v>16523.824285714287</v>
      </c>
      <c r="K35" s="136">
        <f t="shared" si="4"/>
        <v>49.629231455153452</v>
      </c>
      <c r="L35" s="87">
        <f>'Revenu fiscal Indice fiscale'!J35</f>
        <v>70</v>
      </c>
      <c r="M35" s="117">
        <f t="shared" si="5"/>
        <v>20.370768544846548</v>
      </c>
      <c r="N35" s="35"/>
      <c r="O35" s="36"/>
      <c r="P35" s="30"/>
      <c r="Q35" s="30"/>
      <c r="R35" s="30"/>
      <c r="S35" s="6"/>
      <c r="T35" s="6"/>
      <c r="U35" s="30"/>
      <c r="V35" s="6"/>
      <c r="W35" s="6"/>
      <c r="X35" s="6"/>
      <c r="Y35" s="6"/>
      <c r="Z35" s="6"/>
    </row>
    <row r="36" spans="1:26" s="3" customFormat="1" ht="13.35" customHeight="1">
      <c r="A36" s="141">
        <v>57</v>
      </c>
      <c r="B36" s="142" t="s">
        <v>31</v>
      </c>
      <c r="C36" s="140">
        <v>1669258</v>
      </c>
      <c r="D36" s="87">
        <v>0</v>
      </c>
      <c r="E36" s="88">
        <f t="shared" si="1"/>
        <v>1669258</v>
      </c>
      <c r="F36" s="87">
        <v>1653283</v>
      </c>
      <c r="G36" s="88">
        <v>766347.4</v>
      </c>
      <c r="H36" s="87">
        <f t="shared" si="2"/>
        <v>886935.6</v>
      </c>
      <c r="I36" s="88">
        <f t="shared" si="3"/>
        <v>782322.4</v>
      </c>
      <c r="J36" s="87">
        <f t="shared" si="6"/>
        <v>10947.82</v>
      </c>
      <c r="K36" s="136">
        <f t="shared" si="4"/>
        <v>71.459194615914399</v>
      </c>
      <c r="L36" s="87">
        <f>'Revenu fiscal Indice fiscale'!J36</f>
        <v>70</v>
      </c>
      <c r="M36" s="117">
        <f t="shared" si="5"/>
        <v>-1.4591946159143987</v>
      </c>
      <c r="N36" s="35"/>
      <c r="O36" s="36"/>
      <c r="P36" s="30"/>
      <c r="Q36" s="30"/>
      <c r="R36" s="30"/>
      <c r="S36" s="6"/>
      <c r="T36" s="6"/>
      <c r="U36" s="30"/>
      <c r="V36" s="6"/>
      <c r="W36" s="6"/>
      <c r="X36" s="6"/>
      <c r="Y36" s="6"/>
      <c r="Z36" s="6"/>
    </row>
    <row r="37" spans="1:26" s="3" customFormat="1" ht="13.35" customHeight="1">
      <c r="A37" s="141">
        <v>58</v>
      </c>
      <c r="B37" s="142" t="s">
        <v>32</v>
      </c>
      <c r="C37" s="104">
        <v>5745390</v>
      </c>
      <c r="D37" s="87">
        <v>0</v>
      </c>
      <c r="E37" s="90">
        <f t="shared" si="1"/>
        <v>5745390</v>
      </c>
      <c r="F37" s="90">
        <v>5780267</v>
      </c>
      <c r="G37" s="87">
        <v>2137937.25</v>
      </c>
      <c r="H37" s="90">
        <f t="shared" si="2"/>
        <v>3642329.75</v>
      </c>
      <c r="I37" s="87">
        <f t="shared" si="3"/>
        <v>2103060.25</v>
      </c>
      <c r="J37" s="90">
        <f t="shared" si="6"/>
        <v>30541.960714285713</v>
      </c>
      <c r="K37" s="136">
        <f t="shared" si="4"/>
        <v>68.85806283603506</v>
      </c>
      <c r="L37" s="87">
        <f>'Revenu fiscal Indice fiscale'!J37</f>
        <v>70</v>
      </c>
      <c r="M37" s="117">
        <f t="shared" si="5"/>
        <v>1.1419371639649398</v>
      </c>
      <c r="N37" s="35"/>
      <c r="O37" s="36"/>
      <c r="P37" s="30"/>
      <c r="Q37" s="30"/>
      <c r="R37" s="30"/>
      <c r="S37" s="6"/>
      <c r="T37" s="6"/>
      <c r="U37" s="30"/>
      <c r="V37" s="6"/>
      <c r="W37" s="6"/>
      <c r="X37" s="6"/>
      <c r="Y37" s="6"/>
      <c r="Z37" s="6"/>
    </row>
    <row r="38" spans="1:26" s="3" customFormat="1" ht="13.35" customHeight="1">
      <c r="A38" s="141">
        <v>59</v>
      </c>
      <c r="B38" s="142" t="s">
        <v>33</v>
      </c>
      <c r="C38" s="140">
        <v>970412</v>
      </c>
      <c r="D38" s="87">
        <v>40257</v>
      </c>
      <c r="E38" s="88">
        <f t="shared" si="1"/>
        <v>930155</v>
      </c>
      <c r="F38" s="87">
        <v>1006905</v>
      </c>
      <c r="G38" s="88">
        <v>424001.9</v>
      </c>
      <c r="H38" s="87">
        <f t="shared" si="2"/>
        <v>582903.1</v>
      </c>
      <c r="I38" s="88">
        <f t="shared" si="3"/>
        <v>347251.9</v>
      </c>
      <c r="J38" s="87">
        <f t="shared" si="6"/>
        <v>6328.3865671641797</v>
      </c>
      <c r="K38" s="136">
        <f t="shared" si="4"/>
        <v>54.872106233486214</v>
      </c>
      <c r="L38" s="87">
        <f>'Revenu fiscal Indice fiscale'!J38</f>
        <v>67</v>
      </c>
      <c r="M38" s="117">
        <f t="shared" si="5"/>
        <v>12.127893766513786</v>
      </c>
      <c r="N38" s="35"/>
      <c r="O38" s="36"/>
      <c r="P38" s="30"/>
      <c r="Q38" s="30"/>
      <c r="R38" s="30"/>
      <c r="S38" s="6"/>
      <c r="T38" s="6"/>
      <c r="U38" s="30"/>
      <c r="V38" s="6"/>
      <c r="W38" s="6"/>
      <c r="X38" s="6"/>
      <c r="Y38" s="6"/>
      <c r="Z38" s="6"/>
    </row>
    <row r="39" spans="1:26" s="3" customFormat="1" ht="13.35" customHeight="1">
      <c r="A39" s="141">
        <v>60</v>
      </c>
      <c r="B39" s="142" t="s">
        <v>34</v>
      </c>
      <c r="C39" s="104">
        <v>239214432</v>
      </c>
      <c r="D39" s="87">
        <v>4263652</v>
      </c>
      <c r="E39" s="90">
        <f t="shared" si="1"/>
        <v>234950780</v>
      </c>
      <c r="F39" s="90">
        <v>240803075</v>
      </c>
      <c r="G39" s="87">
        <v>68879159.700000003</v>
      </c>
      <c r="H39" s="90">
        <f t="shared" si="2"/>
        <v>171923915.30000001</v>
      </c>
      <c r="I39" s="87">
        <f t="shared" si="3"/>
        <v>63026864.699999988</v>
      </c>
      <c r="J39" s="90">
        <f t="shared" si="6"/>
        <v>983987.99571428576</v>
      </c>
      <c r="K39" s="136">
        <f t="shared" si="4"/>
        <v>64.052473174988506</v>
      </c>
      <c r="L39" s="87">
        <f>'Revenu fiscal Indice fiscale'!J39</f>
        <v>70</v>
      </c>
      <c r="M39" s="117">
        <f t="shared" si="5"/>
        <v>5.9475268250114937</v>
      </c>
      <c r="N39" s="35"/>
      <c r="O39" s="36"/>
      <c r="P39" s="30"/>
      <c r="Q39" s="30"/>
      <c r="R39" s="30"/>
      <c r="S39" s="6"/>
      <c r="T39" s="6"/>
      <c r="U39" s="30"/>
      <c r="V39" s="6"/>
      <c r="W39" s="6"/>
      <c r="X39" s="6"/>
      <c r="Y39" s="6"/>
      <c r="Z39" s="6"/>
    </row>
    <row r="40" spans="1:26" s="3" customFormat="1" ht="13.35" customHeight="1">
      <c r="A40" s="141">
        <v>61</v>
      </c>
      <c r="B40" s="142" t="s">
        <v>35</v>
      </c>
      <c r="C40" s="140">
        <v>786619</v>
      </c>
      <c r="D40" s="87">
        <v>46290</v>
      </c>
      <c r="E40" s="88">
        <f t="shared" si="1"/>
        <v>740329</v>
      </c>
      <c r="F40" s="87">
        <v>796724</v>
      </c>
      <c r="G40" s="88">
        <v>375904.4</v>
      </c>
      <c r="H40" s="87">
        <f t="shared" si="2"/>
        <v>420819.6</v>
      </c>
      <c r="I40" s="88">
        <f t="shared" si="3"/>
        <v>319509.40000000002</v>
      </c>
      <c r="J40" s="87">
        <f t="shared" si="6"/>
        <v>5012.0586666666668</v>
      </c>
      <c r="K40" s="136">
        <f t="shared" si="4"/>
        <v>63.748136494278867</v>
      </c>
      <c r="L40" s="87">
        <f>'Revenu fiscal Indice fiscale'!J40</f>
        <v>75</v>
      </c>
      <c r="M40" s="117">
        <f t="shared" si="5"/>
        <v>11.251863505721133</v>
      </c>
      <c r="N40" s="35"/>
      <c r="O40" s="36"/>
      <c r="P40" s="30"/>
      <c r="Q40" s="30"/>
      <c r="R40" s="30"/>
      <c r="S40" s="6"/>
      <c r="T40" s="6"/>
      <c r="U40" s="30"/>
      <c r="V40" s="6"/>
      <c r="W40" s="6"/>
      <c r="X40" s="6"/>
      <c r="Y40" s="6"/>
      <c r="Z40" s="6"/>
    </row>
    <row r="41" spans="1:26" s="3" customFormat="1" ht="13.35" customHeight="1" thickBot="1">
      <c r="A41" s="143">
        <v>62</v>
      </c>
      <c r="B41" s="144" t="s">
        <v>36</v>
      </c>
      <c r="C41" s="105">
        <v>5200712</v>
      </c>
      <c r="D41" s="94">
        <v>347926</v>
      </c>
      <c r="E41" s="93">
        <f t="shared" si="1"/>
        <v>4852786</v>
      </c>
      <c r="F41" s="93">
        <v>5269546</v>
      </c>
      <c r="G41" s="94">
        <v>1734441.8</v>
      </c>
      <c r="H41" s="93">
        <f t="shared" si="2"/>
        <v>3535104.2</v>
      </c>
      <c r="I41" s="94">
        <f t="shared" si="3"/>
        <v>1317681.7999999998</v>
      </c>
      <c r="J41" s="93">
        <f t="shared" si="6"/>
        <v>24777.74</v>
      </c>
      <c r="K41" s="145">
        <f t="shared" si="4"/>
        <v>53.180064041353234</v>
      </c>
      <c r="L41" s="94">
        <f>'Revenu fiscal Indice fiscale'!J41</f>
        <v>70</v>
      </c>
      <c r="M41" s="146">
        <f t="shared" si="5"/>
        <v>16.819935958646766</v>
      </c>
      <c r="N41" s="35"/>
      <c r="O41" s="36"/>
      <c r="P41" s="30"/>
      <c r="Q41" s="30"/>
      <c r="R41" s="30"/>
      <c r="S41" s="6"/>
      <c r="T41" s="6"/>
      <c r="U41" s="30"/>
      <c r="V41" s="6"/>
      <c r="W41" s="6"/>
      <c r="X41" s="6"/>
      <c r="Y41" s="6"/>
      <c r="Z41" s="6"/>
    </row>
    <row r="42" spans="1:26" s="3" customFormat="1" ht="18" customHeight="1" thickBot="1">
      <c r="A42" s="341" t="s">
        <v>37</v>
      </c>
      <c r="B42" s="342"/>
      <c r="C42" s="147">
        <f>SUM(C5:C41)</f>
        <v>1106175046</v>
      </c>
      <c r="D42" s="148">
        <f>SUM(D5:D41)</f>
        <v>12170875</v>
      </c>
      <c r="E42" s="149">
        <f t="shared" si="1"/>
        <v>1094004171</v>
      </c>
      <c r="F42" s="149">
        <f>SUM(F5:F41)</f>
        <v>1117431687</v>
      </c>
      <c r="G42" s="148">
        <f>SUM(G5:G41)</f>
        <v>339239307.04999995</v>
      </c>
      <c r="H42" s="149">
        <f t="shared" si="2"/>
        <v>778192379.95000005</v>
      </c>
      <c r="I42" s="148">
        <f t="shared" si="3"/>
        <v>315811791.04999995</v>
      </c>
      <c r="J42" s="149">
        <f t="shared" si="6"/>
        <v>5197238.0496405149</v>
      </c>
      <c r="K42" s="150">
        <f t="shared" si="4"/>
        <v>60.765311889426378</v>
      </c>
      <c r="L42" s="150">
        <f>'Revenu fiscal Indice fiscale'!J42</f>
        <v>65.272997659490429</v>
      </c>
      <c r="M42" s="154">
        <f t="shared" si="5"/>
        <v>4.5076857700640502</v>
      </c>
      <c r="N42" s="35"/>
      <c r="O42" s="36"/>
      <c r="P42" s="30"/>
      <c r="Q42" s="30"/>
      <c r="R42" s="30"/>
      <c r="S42" s="6"/>
      <c r="T42" s="6"/>
      <c r="U42" s="30"/>
      <c r="V42" s="6"/>
      <c r="W42" s="6"/>
      <c r="X42" s="6"/>
      <c r="Y42" s="6"/>
      <c r="Z42" s="6"/>
    </row>
    <row r="43" spans="1:26" s="3" customFormat="1" ht="15.95" customHeight="1" thickBot="1">
      <c r="A43" s="341" t="s">
        <v>116</v>
      </c>
      <c r="B43" s="342"/>
      <c r="C43" s="152">
        <v>1037602048</v>
      </c>
      <c r="D43" s="149">
        <v>12135375.75</v>
      </c>
      <c r="E43" s="153">
        <v>1025466672.25</v>
      </c>
      <c r="F43" s="153">
        <v>1043269269</v>
      </c>
      <c r="G43" s="149">
        <v>338218856.34999996</v>
      </c>
      <c r="H43" s="153">
        <v>705050412.6500001</v>
      </c>
      <c r="I43" s="149">
        <v>320416259.5999999</v>
      </c>
      <c r="J43" s="153">
        <v>5181604.4685795782</v>
      </c>
      <c r="K43" s="150">
        <v>61.837267113488288</v>
      </c>
      <c r="L43" s="149">
        <v>65.272997659490429</v>
      </c>
      <c r="M43" s="151">
        <v>3.4357305460021408</v>
      </c>
      <c r="N43" s="6"/>
      <c r="O43" s="6"/>
      <c r="P43" s="6"/>
      <c r="Q43" s="6"/>
      <c r="R43" s="6"/>
      <c r="S43" s="6"/>
      <c r="T43" s="6"/>
      <c r="U43" s="30"/>
      <c r="V43" s="6"/>
      <c r="W43" s="6"/>
      <c r="X43" s="6"/>
      <c r="Y43" s="6"/>
      <c r="Z43" s="6"/>
    </row>
    <row r="44" spans="1:26" ht="14.25" customHeight="1">
      <c r="A44" s="4"/>
      <c r="B44" s="4"/>
      <c r="C44" s="4"/>
      <c r="D44" s="4"/>
      <c r="E44" s="4"/>
      <c r="F44" s="4"/>
      <c r="G44" s="4"/>
      <c r="H44" s="4"/>
      <c r="I44" s="34"/>
      <c r="J44" s="34"/>
      <c r="K44" s="34"/>
      <c r="L44" s="34"/>
      <c r="M44" s="34"/>
      <c r="N44" s="4"/>
      <c r="O44" s="4"/>
      <c r="P44" s="4"/>
      <c r="Q44" s="4"/>
      <c r="R44" s="4"/>
      <c r="S44" s="4"/>
      <c r="T44" s="6"/>
      <c r="U44" s="30"/>
      <c r="V44" s="4"/>
      <c r="W44" s="4"/>
      <c r="X44" s="4"/>
      <c r="Y44" s="4"/>
      <c r="Z44" s="4"/>
    </row>
    <row r="45" spans="1:26" ht="14.25" customHeight="1">
      <c r="A45" s="4"/>
      <c r="B45" s="4"/>
      <c r="C45" s="4"/>
      <c r="D45" s="4"/>
      <c r="E45" s="30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6"/>
      <c r="U45" s="30"/>
      <c r="V45" s="4"/>
      <c r="W45" s="4"/>
      <c r="X45" s="4"/>
      <c r="Y45" s="4"/>
      <c r="Z45" s="4"/>
    </row>
    <row r="46" spans="1:26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6"/>
      <c r="U46" s="30"/>
      <c r="V46" s="4"/>
      <c r="W46" s="4"/>
      <c r="X46" s="4"/>
      <c r="Y46" s="4"/>
      <c r="Z46" s="4"/>
    </row>
    <row r="47" spans="1:26" ht="14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6"/>
      <c r="U47" s="30"/>
      <c r="V47" s="4"/>
      <c r="W47" s="4"/>
      <c r="X47" s="4"/>
      <c r="Y47" s="4"/>
      <c r="Z47" s="4"/>
    </row>
    <row r="48" spans="1:26" ht="14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6"/>
      <c r="U48" s="30"/>
      <c r="V48" s="4"/>
      <c r="W48" s="4"/>
      <c r="X48" s="4"/>
      <c r="Y48" s="4"/>
      <c r="Z48" s="4"/>
    </row>
    <row r="49" spans="1:26" ht="14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6"/>
      <c r="U49" s="30"/>
      <c r="V49" s="4"/>
      <c r="W49" s="4"/>
      <c r="X49" s="4"/>
      <c r="Y49" s="4"/>
      <c r="Z49" s="4"/>
    </row>
    <row r="50" spans="1:26" ht="14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6"/>
      <c r="U50" s="30"/>
      <c r="V50" s="4"/>
      <c r="W50" s="4"/>
      <c r="X50" s="4"/>
      <c r="Y50" s="4"/>
      <c r="Z50" s="4"/>
    </row>
    <row r="51" spans="1:26" ht="14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6"/>
      <c r="U51" s="30"/>
      <c r="V51" s="4"/>
      <c r="W51" s="4"/>
      <c r="X51" s="4"/>
      <c r="Y51" s="4"/>
      <c r="Z51" s="4"/>
    </row>
    <row r="52" spans="1:26" ht="14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6"/>
      <c r="U52" s="30"/>
      <c r="V52" s="4"/>
      <c r="W52" s="4"/>
      <c r="X52" s="4"/>
      <c r="Y52" s="4"/>
      <c r="Z52" s="4"/>
    </row>
    <row r="53" spans="1:26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6"/>
      <c r="U53" s="30"/>
      <c r="V53" s="4"/>
      <c r="W53" s="4"/>
      <c r="X53" s="4"/>
      <c r="Y53" s="4"/>
      <c r="Z53" s="4"/>
    </row>
    <row r="54" spans="1:26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6"/>
      <c r="U54" s="30"/>
      <c r="V54" s="4"/>
      <c r="W54" s="4"/>
      <c r="X54" s="4"/>
      <c r="Y54" s="4"/>
      <c r="Z54" s="4"/>
    </row>
    <row r="55" spans="1:26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6"/>
      <c r="U55" s="30"/>
      <c r="V55" s="4"/>
      <c r="W55" s="4"/>
      <c r="X55" s="4"/>
      <c r="Y55" s="4"/>
      <c r="Z55" s="4"/>
    </row>
    <row r="56" spans="1:2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6"/>
      <c r="U56" s="30"/>
      <c r="V56" s="4"/>
      <c r="W56" s="4"/>
      <c r="X56" s="4"/>
      <c r="Y56" s="4"/>
      <c r="Z56" s="4"/>
    </row>
    <row r="57" spans="1:26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6"/>
      <c r="U57" s="30"/>
      <c r="V57" s="4"/>
      <c r="W57" s="4"/>
      <c r="X57" s="4"/>
      <c r="Y57" s="4"/>
      <c r="Z57" s="4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30"/>
      <c r="V58" s="4"/>
      <c r="W58" s="4"/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sheetProtection sheet="1" objects="1" scenarios="1"/>
  <mergeCells count="15">
    <mergeCell ref="A42:B42"/>
    <mergeCell ref="A2:B4"/>
    <mergeCell ref="A43:B43"/>
    <mergeCell ref="D2:D4"/>
    <mergeCell ref="C2:C4"/>
    <mergeCell ref="A1:L1"/>
    <mergeCell ref="L2:L4"/>
    <mergeCell ref="M2:M4"/>
    <mergeCell ref="G2:G4"/>
    <mergeCell ref="H2:H4"/>
    <mergeCell ref="I2:I4"/>
    <mergeCell ref="J2:J4"/>
    <mergeCell ref="K2:K4"/>
    <mergeCell ref="E2:E4"/>
    <mergeCell ref="F2:F4"/>
  </mergeCells>
  <pageMargins left="0" right="0" top="0" bottom="0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2"/>
  <sheetViews>
    <sheetView topLeftCell="A46" zoomScale="170" zoomScaleNormal="170" workbookViewId="0">
      <selection activeCell="D48" sqref="D48:D49"/>
    </sheetView>
  </sheetViews>
  <sheetFormatPr baseColWidth="10" defaultColWidth="11.42578125" defaultRowHeight="15"/>
  <cols>
    <col min="1" max="1" width="4.7109375" style="38" customWidth="1"/>
    <col min="2" max="2" width="33.7109375" style="38" customWidth="1"/>
    <col min="3" max="3" width="4.7109375" style="38" customWidth="1"/>
    <col min="4" max="4" width="33.7109375" style="38" customWidth="1"/>
    <col min="5" max="5" width="4.7109375" style="38" customWidth="1"/>
    <col min="6" max="16384" width="11.42578125" style="37"/>
  </cols>
  <sheetData>
    <row r="1" spans="1:5" ht="14.1" customHeight="1">
      <c r="A1" s="361" t="s">
        <v>50</v>
      </c>
      <c r="B1" s="362"/>
      <c r="C1" s="362"/>
      <c r="D1" s="362"/>
      <c r="E1" s="363"/>
    </row>
    <row r="2" spans="1:5" ht="14.1" customHeight="1">
      <c r="A2" s="364"/>
      <c r="B2" s="365"/>
      <c r="C2" s="365"/>
      <c r="D2" s="365"/>
      <c r="E2" s="366"/>
    </row>
    <row r="3" spans="1:5" ht="14.1" customHeight="1" thickBot="1">
      <c r="A3" s="367"/>
      <c r="B3" s="368"/>
      <c r="C3" s="368"/>
      <c r="D3" s="368"/>
      <c r="E3" s="369"/>
    </row>
    <row r="4" spans="1:5" ht="14.1" customHeight="1">
      <c r="A4" s="39" t="s">
        <v>51</v>
      </c>
      <c r="B4" s="40"/>
      <c r="C4" s="40"/>
      <c r="D4" s="40"/>
      <c r="E4" s="41"/>
    </row>
    <row r="5" spans="1:5" ht="14.1" customHeight="1">
      <c r="A5" s="42" t="s">
        <v>52</v>
      </c>
      <c r="B5" s="43"/>
      <c r="C5" s="43"/>
      <c r="D5" s="43"/>
      <c r="E5" s="41"/>
    </row>
    <row r="6" spans="1:5" ht="14.1" customHeight="1">
      <c r="A6" s="42" t="s">
        <v>53</v>
      </c>
      <c r="B6" s="43"/>
      <c r="C6" s="43"/>
      <c r="D6" s="43"/>
      <c r="E6" s="41"/>
    </row>
    <row r="7" spans="1:5" ht="14.1" customHeight="1">
      <c r="A7" s="44"/>
      <c r="B7" s="45"/>
      <c r="C7" s="45"/>
      <c r="D7" s="45"/>
      <c r="E7" s="46"/>
    </row>
    <row r="8" spans="1:5" ht="14.1" customHeight="1">
      <c r="A8" s="39" t="s">
        <v>54</v>
      </c>
      <c r="B8" s="40"/>
      <c r="C8" s="40"/>
      <c r="D8" s="40"/>
      <c r="E8" s="46"/>
    </row>
    <row r="9" spans="1:5" ht="14.1" customHeight="1">
      <c r="A9" s="42" t="s">
        <v>55</v>
      </c>
      <c r="B9" s="43"/>
      <c r="C9" s="43"/>
      <c r="D9" s="43"/>
      <c r="E9" s="41"/>
    </row>
    <row r="10" spans="1:5" ht="14.1" customHeight="1">
      <c r="A10" s="44"/>
      <c r="B10" s="45"/>
      <c r="C10" s="45"/>
      <c r="D10" s="45"/>
      <c r="E10" s="46"/>
    </row>
    <row r="11" spans="1:5" ht="14.1" customHeight="1">
      <c r="A11" s="39" t="s">
        <v>56</v>
      </c>
      <c r="B11" s="40"/>
      <c r="C11" s="40"/>
      <c r="D11" s="40"/>
      <c r="E11" s="46"/>
    </row>
    <row r="12" spans="1:5" ht="14.1" customHeight="1">
      <c r="A12" s="42" t="s">
        <v>57</v>
      </c>
      <c r="B12" s="43"/>
      <c r="C12" s="43"/>
      <c r="D12" s="43"/>
      <c r="E12" s="46"/>
    </row>
    <row r="13" spans="1:5" ht="14.1" customHeight="1">
      <c r="A13" s="44" t="s">
        <v>58</v>
      </c>
      <c r="B13" s="45"/>
      <c r="C13" s="45"/>
      <c r="D13" s="45"/>
      <c r="E13" s="46"/>
    </row>
    <row r="14" spans="1:5" ht="14.1" customHeight="1">
      <c r="A14" s="47" t="s">
        <v>59</v>
      </c>
      <c r="B14" s="48" t="s">
        <v>60</v>
      </c>
      <c r="C14" s="48"/>
      <c r="D14" s="48"/>
      <c r="E14" s="46"/>
    </row>
    <row r="15" spans="1:5" ht="14.1" customHeight="1">
      <c r="A15" s="47" t="s">
        <v>61</v>
      </c>
      <c r="B15" s="48" t="s">
        <v>62</v>
      </c>
      <c r="C15" s="48"/>
      <c r="D15" s="48"/>
      <c r="E15" s="46"/>
    </row>
    <row r="16" spans="1:5" ht="14.1" customHeight="1">
      <c r="A16" s="44"/>
      <c r="B16" s="45"/>
      <c r="C16" s="45"/>
      <c r="D16" s="45"/>
      <c r="E16" s="46"/>
    </row>
    <row r="17" spans="1:5" ht="14.1" customHeight="1">
      <c r="A17" s="42" t="s">
        <v>112</v>
      </c>
      <c r="B17" s="43"/>
      <c r="C17" s="43"/>
      <c r="D17" s="43"/>
      <c r="E17" s="46"/>
    </row>
    <row r="18" spans="1:5" ht="14.1" customHeight="1">
      <c r="A18" s="47" t="s">
        <v>59</v>
      </c>
      <c r="B18" s="48" t="s">
        <v>63</v>
      </c>
      <c r="C18" s="48"/>
      <c r="D18" s="48"/>
      <c r="E18" s="41"/>
    </row>
    <row r="19" spans="1:5" ht="14.1" customHeight="1">
      <c r="A19" s="47" t="s">
        <v>61</v>
      </c>
      <c r="B19" s="48" t="s">
        <v>64</v>
      </c>
      <c r="C19" s="48"/>
      <c r="D19" s="48"/>
      <c r="E19" s="41"/>
    </row>
    <row r="20" spans="1:5" ht="14.1" customHeight="1">
      <c r="A20" s="47" t="s">
        <v>65</v>
      </c>
      <c r="B20" s="48" t="s">
        <v>66</v>
      </c>
      <c r="C20" s="48"/>
      <c r="D20" s="48"/>
      <c r="E20" s="41"/>
    </row>
    <row r="21" spans="1:5" ht="14.1" customHeight="1">
      <c r="A21" s="44"/>
      <c r="B21" s="45"/>
      <c r="C21" s="45"/>
      <c r="D21" s="45"/>
      <c r="E21" s="41"/>
    </row>
    <row r="22" spans="1:5" ht="14.1" customHeight="1">
      <c r="A22" s="42" t="s">
        <v>113</v>
      </c>
      <c r="B22" s="43"/>
      <c r="C22" s="43"/>
      <c r="D22" s="43"/>
      <c r="E22" s="41"/>
    </row>
    <row r="23" spans="1:5" ht="14.1" customHeight="1">
      <c r="A23" s="42" t="s">
        <v>67</v>
      </c>
      <c r="B23" s="43"/>
      <c r="C23" s="43"/>
      <c r="D23" s="43"/>
      <c r="E23" s="41"/>
    </row>
    <row r="24" spans="1:5" ht="14.1" customHeight="1">
      <c r="A24" s="49"/>
      <c r="B24" s="50"/>
      <c r="C24" s="45"/>
      <c r="D24" s="50"/>
      <c r="E24" s="41"/>
    </row>
    <row r="25" spans="1:5" ht="20.100000000000001" customHeight="1">
      <c r="A25" s="49"/>
      <c r="B25" s="370" t="s">
        <v>68</v>
      </c>
      <c r="C25" s="51"/>
      <c r="D25" s="373" t="s">
        <v>69</v>
      </c>
      <c r="E25" s="41"/>
    </row>
    <row r="26" spans="1:5" ht="20.100000000000001" customHeight="1">
      <c r="A26" s="49"/>
      <c r="B26" s="371"/>
      <c r="C26" s="52"/>
      <c r="D26" s="372"/>
      <c r="E26" s="41"/>
    </row>
    <row r="27" spans="1:5" ht="20.100000000000001" customHeight="1">
      <c r="A27" s="49"/>
      <c r="B27" s="371"/>
      <c r="C27" s="52"/>
      <c r="D27" s="374" t="s">
        <v>70</v>
      </c>
      <c r="E27" s="41"/>
    </row>
    <row r="28" spans="1:5" ht="20.100000000000001" customHeight="1">
      <c r="A28" s="49"/>
      <c r="B28" s="372"/>
      <c r="C28" s="52"/>
      <c r="D28" s="372"/>
      <c r="E28" s="41"/>
    </row>
    <row r="29" spans="1:5" ht="20.100000000000001" customHeight="1">
      <c r="A29" s="49"/>
      <c r="B29" s="370" t="s">
        <v>71</v>
      </c>
      <c r="C29" s="51"/>
      <c r="D29" s="373" t="s">
        <v>72</v>
      </c>
      <c r="E29" s="41"/>
    </row>
    <row r="30" spans="1:5" ht="20.100000000000001" customHeight="1">
      <c r="A30" s="49"/>
      <c r="B30" s="372"/>
      <c r="C30" s="52"/>
      <c r="D30" s="375"/>
      <c r="E30" s="41"/>
    </row>
    <row r="31" spans="1:5" ht="14.1" customHeight="1">
      <c r="A31" s="49"/>
      <c r="B31" s="53"/>
      <c r="C31" s="45"/>
      <c r="D31" s="53"/>
      <c r="E31" s="46"/>
    </row>
    <row r="32" spans="1:5" ht="14.1" customHeight="1">
      <c r="A32" s="39" t="s">
        <v>73</v>
      </c>
      <c r="B32" s="40"/>
      <c r="C32" s="40"/>
      <c r="D32" s="40"/>
      <c r="E32" s="46"/>
    </row>
    <row r="33" spans="1:5" ht="14.1" customHeight="1">
      <c r="A33" s="54" t="s">
        <v>74</v>
      </c>
      <c r="B33" s="55"/>
      <c r="C33" s="55"/>
      <c r="D33" s="43"/>
      <c r="E33" s="46"/>
    </row>
    <row r="34" spans="1:5" ht="14.1" customHeight="1">
      <c r="A34" s="54" t="s">
        <v>75</v>
      </c>
      <c r="B34" s="55"/>
      <c r="C34" s="55"/>
      <c r="D34" s="43"/>
      <c r="E34" s="46"/>
    </row>
    <row r="35" spans="1:5" ht="14.1" customHeight="1">
      <c r="A35" s="42"/>
      <c r="B35" s="43"/>
      <c r="C35" s="43"/>
      <c r="D35" s="43"/>
      <c r="E35" s="46"/>
    </row>
    <row r="36" spans="1:5" ht="14.1" customHeight="1">
      <c r="A36" s="56" t="s">
        <v>76</v>
      </c>
      <c r="B36" s="43" t="s">
        <v>77</v>
      </c>
      <c r="C36" s="40"/>
      <c r="D36" s="40"/>
      <c r="E36" s="41"/>
    </row>
    <row r="37" spans="1:5" ht="14.1" customHeight="1">
      <c r="A37" s="57"/>
      <c r="B37" s="43" t="s">
        <v>78</v>
      </c>
      <c r="C37" s="43"/>
      <c r="D37" s="43"/>
      <c r="E37" s="41"/>
    </row>
    <row r="38" spans="1:5" ht="14.1" customHeight="1">
      <c r="A38" s="56" t="s">
        <v>114</v>
      </c>
      <c r="B38" s="43" t="s">
        <v>79</v>
      </c>
      <c r="C38" s="40"/>
      <c r="D38" s="40"/>
      <c r="E38" s="46"/>
    </row>
    <row r="39" spans="1:5" ht="14.1" customHeight="1">
      <c r="A39" s="57"/>
      <c r="B39" s="43" t="s">
        <v>80</v>
      </c>
      <c r="C39" s="43"/>
      <c r="D39" s="43"/>
      <c r="E39" s="41"/>
    </row>
    <row r="40" spans="1:5" ht="14.1" customHeight="1">
      <c r="A40" s="44"/>
      <c r="B40" s="45"/>
      <c r="C40" s="45"/>
      <c r="D40" s="45"/>
      <c r="E40" s="41"/>
    </row>
    <row r="41" spans="1:5" ht="14.1" customHeight="1">
      <c r="A41" s="42" t="s">
        <v>81</v>
      </c>
      <c r="B41" s="43"/>
      <c r="C41" s="43"/>
      <c r="D41" s="43"/>
      <c r="E41" s="41"/>
    </row>
    <row r="42" spans="1:5" ht="14.1" customHeight="1">
      <c r="A42" s="42" t="s">
        <v>82</v>
      </c>
      <c r="B42" s="43"/>
      <c r="C42" s="43"/>
      <c r="D42" s="43"/>
      <c r="E42" s="41"/>
    </row>
    <row r="43" spans="1:5" ht="14.1" customHeight="1">
      <c r="A43" s="42"/>
      <c r="B43" s="50"/>
      <c r="C43" s="45"/>
      <c r="D43" s="50"/>
      <c r="E43" s="41"/>
    </row>
    <row r="44" spans="1:5" ht="20.100000000000001" customHeight="1">
      <c r="A44" s="42"/>
      <c r="B44" s="348" t="s">
        <v>83</v>
      </c>
      <c r="C44" s="351"/>
      <c r="D44" s="353" t="s">
        <v>69</v>
      </c>
      <c r="E44" s="41"/>
    </row>
    <row r="45" spans="1:5" ht="20.100000000000001" customHeight="1">
      <c r="A45" s="42"/>
      <c r="B45" s="349"/>
      <c r="C45" s="352"/>
      <c r="D45" s="354"/>
      <c r="E45" s="41"/>
    </row>
    <row r="46" spans="1:5" ht="20.100000000000001" customHeight="1">
      <c r="A46" s="42"/>
      <c r="B46" s="349"/>
      <c r="C46" s="355"/>
      <c r="D46" s="356" t="s">
        <v>70</v>
      </c>
      <c r="E46" s="41"/>
    </row>
    <row r="47" spans="1:5" ht="20.100000000000001" customHeight="1" thickBot="1">
      <c r="A47" s="42"/>
      <c r="B47" s="349"/>
      <c r="C47" s="355"/>
      <c r="D47" s="349"/>
      <c r="E47" s="41"/>
    </row>
    <row r="48" spans="1:5" ht="20.100000000000001" customHeight="1">
      <c r="A48" s="42"/>
      <c r="B48" s="349"/>
      <c r="C48" s="357"/>
      <c r="D48" s="359" t="s">
        <v>84</v>
      </c>
      <c r="E48" s="41"/>
    </row>
    <row r="49" spans="1:5" ht="20.100000000000001" customHeight="1" thickBot="1">
      <c r="A49" s="54"/>
      <c r="B49" s="350"/>
      <c r="C49" s="358"/>
      <c r="D49" s="360"/>
      <c r="E49" s="41"/>
    </row>
    <row r="50" spans="1:5" ht="14.1" customHeight="1" thickBot="1">
      <c r="A50" s="58"/>
      <c r="B50" s="59"/>
      <c r="C50" s="59"/>
      <c r="D50" s="59"/>
      <c r="E50" s="60"/>
    </row>
    <row r="51" spans="1:5" ht="18" customHeight="1"/>
    <row r="52" spans="1:5" ht="18" customHeight="1"/>
  </sheetData>
  <sheetProtection sheet="1" objects="1" scenarios="1"/>
  <mergeCells count="13">
    <mergeCell ref="A1:E3"/>
    <mergeCell ref="B25:B28"/>
    <mergeCell ref="D25:D26"/>
    <mergeCell ref="D27:D28"/>
    <mergeCell ref="B29:B30"/>
    <mergeCell ref="D29:D30"/>
    <mergeCell ref="B44:B49"/>
    <mergeCell ref="C44:C45"/>
    <mergeCell ref="D44:D45"/>
    <mergeCell ref="C46:C47"/>
    <mergeCell ref="D46:D47"/>
    <mergeCell ref="C48:C49"/>
    <mergeCell ref="D48:D49"/>
  </mergeCells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o410524c08c94595afa657d6a91eb2e7 xmlns="7dc7280d-fec9-4c99-9736-8d7ecec3545c">
      <Terms xmlns="http://schemas.microsoft.com/office/infopath/2007/PartnerControls"/>
    </o410524c08c94595afa657d6a91eb2e7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>
      <Value>25</Value>
      <Value>122</Value>
      <Value>121</Value>
    </TaxCatchAll>
  </documentManagement>
</p:properties>
</file>

<file path=customXml/itemProps1.xml><?xml version="1.0" encoding="utf-8"?>
<ds:datastoreItem xmlns:ds="http://schemas.openxmlformats.org/officeDocument/2006/customXml" ds:itemID="{CD5E56B8-B139-4F31-BD37-DB12A9181B2F}"/>
</file>

<file path=customXml/itemProps2.xml><?xml version="1.0" encoding="utf-8"?>
<ds:datastoreItem xmlns:ds="http://schemas.openxmlformats.org/officeDocument/2006/customXml" ds:itemID="{B0A9D955-9F9E-41F6-8686-0C429390FE27}"/>
</file>

<file path=customXml/itemProps3.xml><?xml version="1.0" encoding="utf-8"?>
<ds:datastoreItem xmlns:ds="http://schemas.openxmlformats.org/officeDocument/2006/customXml" ds:itemID="{7467884D-8237-4767-B378-F50964154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Point d'impôt 2013</vt:lpstr>
      <vt:lpstr>Coefficients et taxes</vt:lpstr>
      <vt:lpstr>Impots percu en 2012</vt:lpstr>
      <vt:lpstr>Revenu fiscal Indice fiscale</vt:lpstr>
      <vt:lpstr>Coef RF ICF relatifs</vt:lpstr>
      <vt:lpstr>Coefficient d'equillibre</vt:lpstr>
      <vt:lpstr>Commentaires CE</vt:lpstr>
      <vt:lpstr>'Coef RF ICF relatifs'!Zone_d_impression</vt:lpstr>
      <vt:lpstr>'Coefficient d''equillibre'!Zone_d_impression</vt:lpstr>
      <vt:lpstr>'Coefficients et taxes'!Zone_d_impression</vt:lpstr>
      <vt:lpstr>'Impots percu en 2012'!Zone_d_impression</vt:lpstr>
      <vt:lpstr>'Revenu fiscal Indice fiscale'!Zone_d_impression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Taux impôts communaux et taxes communes 08</dc:title>
  <dc:creator>S. Licodia</dc:creator>
  <cp:lastModifiedBy>tamburiniS</cp:lastModifiedBy>
  <cp:lastPrinted>2014-04-25T06:50:18Z</cp:lastPrinted>
  <dcterms:created xsi:type="dcterms:W3CDTF">1997-01-20T08:26:29Z</dcterms:created>
  <dcterms:modified xsi:type="dcterms:W3CDTF">2014-04-25T15:00:05Z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e">
    <vt:lpwstr>122;#Service des communes|7ef8d52b-6e7a-45c1-ad7f-2791ac69a743</vt:lpwstr>
  </property>
  <property fmtid="{D5CDD505-2E9C-101B-9397-08002B2CF9AE}" pid="3" name="Theme">
    <vt:lpwstr>25;#Etat et droit|947cb90d-0fbf-4382-9b7c-7f3e8e6fd3f7</vt:lpwstr>
  </property>
  <property fmtid="{D5CDD505-2E9C-101B-9397-08002B2CF9AE}" pid="4" name="ContentTypeId">
    <vt:lpwstr>0x01010091C1E41EE0FB504CA906D84A5E1C2617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