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9090" windowHeight="5475" firstSheet="1" activeTab="1"/>
  </bookViews>
  <sheets>
    <sheet name="Coefficients et taxes" sheetId="1" r:id="rId1"/>
    <sheet name="Impots percu en 2011" sheetId="2" r:id="rId2"/>
    <sheet name="Revenu fiscal Indice fiscale" sheetId="3" r:id="rId3"/>
    <sheet name="Coef RF ICF relatifs" sheetId="4" r:id="rId4"/>
    <sheet name="Coefficient d'equillibre" sheetId="5" r:id="rId5"/>
    <sheet name="Commentaires CE" sheetId="6" r:id="rId6"/>
  </sheets>
  <definedNames>
    <definedName name="_xlnm.Print_Area" localSheetId="3">'Coef RF ICF relatifs'!$A$1:$H$42</definedName>
    <definedName name="_xlnm.Print_Area" localSheetId="4">'Coefficient d''equillibre'!$A$1:$M$43</definedName>
    <definedName name="_xlnm.Print_Area" localSheetId="0">'Coefficients et taxes'!$A$1:$J$59</definedName>
    <definedName name="_xlnm.Print_Area" localSheetId="1">'Impots percu en 2011'!$A$1:$L$43</definedName>
    <definedName name="_xlnm.Print_Area" localSheetId="2">'Revenu fiscal Indice fiscale'!$A$1:$L$43</definedName>
  </definedNames>
  <calcPr calcId="125725"/>
</workbook>
</file>

<file path=xl/calcChain.xml><?xml version="1.0" encoding="utf-8"?>
<calcChain xmlns="http://schemas.openxmlformats.org/spreadsheetml/2006/main">
  <c r="D41" i="3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C42" i="2"/>
  <c r="L43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L35" i="3" l="1"/>
  <c r="L30"/>
  <c r="L16"/>
  <c r="L11"/>
  <c r="C42" l="1"/>
  <c r="D42" s="1"/>
  <c r="L42" i="5" l="1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J41" l="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7"/>
  <c r="J6"/>
  <c r="J5"/>
  <c r="J8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E41"/>
  <c r="I41" s="1"/>
  <c r="K41" s="1"/>
  <c r="M41" s="1"/>
  <c r="E40"/>
  <c r="I40" s="1"/>
  <c r="K40" s="1"/>
  <c r="M40" s="1"/>
  <c r="E39"/>
  <c r="I39" s="1"/>
  <c r="K39" s="1"/>
  <c r="M39" s="1"/>
  <c r="E38"/>
  <c r="I38" s="1"/>
  <c r="K38" s="1"/>
  <c r="M38" s="1"/>
  <c r="E37"/>
  <c r="I37" s="1"/>
  <c r="K37" s="1"/>
  <c r="M37" s="1"/>
  <c r="E36"/>
  <c r="I36" s="1"/>
  <c r="K36" s="1"/>
  <c r="M36" s="1"/>
  <c r="E35"/>
  <c r="I35" s="1"/>
  <c r="K35" s="1"/>
  <c r="M35" s="1"/>
  <c r="E34"/>
  <c r="I34" s="1"/>
  <c r="K34" s="1"/>
  <c r="M34" s="1"/>
  <c r="E33"/>
  <c r="I33" s="1"/>
  <c r="K33" s="1"/>
  <c r="M33" s="1"/>
  <c r="E32"/>
  <c r="I32" s="1"/>
  <c r="K32" s="1"/>
  <c r="M32" s="1"/>
  <c r="E31"/>
  <c r="I31" s="1"/>
  <c r="K31" s="1"/>
  <c r="M31" s="1"/>
  <c r="E30"/>
  <c r="I30" s="1"/>
  <c r="K30" s="1"/>
  <c r="M30" s="1"/>
  <c r="E29"/>
  <c r="I29" s="1"/>
  <c r="K29" s="1"/>
  <c r="M29" s="1"/>
  <c r="E28"/>
  <c r="I28" s="1"/>
  <c r="K28" s="1"/>
  <c r="M28" s="1"/>
  <c r="E27"/>
  <c r="I27" s="1"/>
  <c r="K27" s="1"/>
  <c r="M27" s="1"/>
  <c r="E26"/>
  <c r="I26" s="1"/>
  <c r="K26" s="1"/>
  <c r="M26" s="1"/>
  <c r="E25"/>
  <c r="I25" s="1"/>
  <c r="K25" s="1"/>
  <c r="M25" s="1"/>
  <c r="E24"/>
  <c r="I24" s="1"/>
  <c r="K24" s="1"/>
  <c r="M24" s="1"/>
  <c r="E23"/>
  <c r="I23" s="1"/>
  <c r="K23" s="1"/>
  <c r="M23" s="1"/>
  <c r="E22"/>
  <c r="I22" s="1"/>
  <c r="K22" s="1"/>
  <c r="M22" s="1"/>
  <c r="E21"/>
  <c r="I21" s="1"/>
  <c r="K21" s="1"/>
  <c r="M21" s="1"/>
  <c r="E20"/>
  <c r="I20" s="1"/>
  <c r="K20" s="1"/>
  <c r="M20" s="1"/>
  <c r="E19"/>
  <c r="I19" s="1"/>
  <c r="K19" s="1"/>
  <c r="M19" s="1"/>
  <c r="E18"/>
  <c r="I18" s="1"/>
  <c r="K18" s="1"/>
  <c r="M18" s="1"/>
  <c r="E17"/>
  <c r="I17" s="1"/>
  <c r="K17" s="1"/>
  <c r="M17" s="1"/>
  <c r="E16"/>
  <c r="I16" s="1"/>
  <c r="K16" s="1"/>
  <c r="M16" s="1"/>
  <c r="E15"/>
  <c r="I15" s="1"/>
  <c r="K15" s="1"/>
  <c r="M15" s="1"/>
  <c r="E14"/>
  <c r="I14" s="1"/>
  <c r="K14" s="1"/>
  <c r="M14" s="1"/>
  <c r="E13"/>
  <c r="I13" s="1"/>
  <c r="K13" s="1"/>
  <c r="M13" s="1"/>
  <c r="E12"/>
  <c r="I12" s="1"/>
  <c r="K12" s="1"/>
  <c r="M12" s="1"/>
  <c r="E11"/>
  <c r="I11" s="1"/>
  <c r="K11" s="1"/>
  <c r="M11" s="1"/>
  <c r="E10"/>
  <c r="I10" s="1"/>
  <c r="K10" s="1"/>
  <c r="M10" s="1"/>
  <c r="E9"/>
  <c r="I9" s="1"/>
  <c r="K9" s="1"/>
  <c r="M9" s="1"/>
  <c r="E8"/>
  <c r="I8" s="1"/>
  <c r="K8" s="1"/>
  <c r="M8" s="1"/>
  <c r="E7"/>
  <c r="I7" s="1"/>
  <c r="K7" s="1"/>
  <c r="M7" s="1"/>
  <c r="E6"/>
  <c r="I6" s="1"/>
  <c r="K6" s="1"/>
  <c r="M6" s="1"/>
  <c r="E5"/>
  <c r="I5" s="1"/>
  <c r="K5" s="1"/>
  <c r="M5" s="1"/>
  <c r="G42"/>
  <c r="J42" s="1"/>
  <c r="F42"/>
  <c r="D42"/>
  <c r="C42"/>
  <c r="E42" l="1"/>
  <c r="H42"/>
  <c r="G42" i="4"/>
  <c r="E42"/>
  <c r="C42"/>
  <c r="C41"/>
  <c r="D41" s="1"/>
  <c r="C40"/>
  <c r="C39"/>
  <c r="D39" s="1"/>
  <c r="C38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D38" l="1"/>
  <c r="D40"/>
  <c r="I42" i="5"/>
  <c r="K42" s="1"/>
  <c r="M42" s="1"/>
  <c r="D58" i="1"/>
  <c r="G42" i="3" l="1"/>
  <c r="F42"/>
  <c r="H41"/>
  <c r="E40" i="4" s="1"/>
  <c r="H40" i="3"/>
  <c r="E39" i="4" s="1"/>
  <c r="H39" i="3"/>
  <c r="E38" i="4" s="1"/>
  <c r="H38" i="3"/>
  <c r="E37" i="4" s="1"/>
  <c r="H37" i="3"/>
  <c r="E36" i="4" s="1"/>
  <c r="H36" i="3"/>
  <c r="E35" i="4" s="1"/>
  <c r="H35" i="3"/>
  <c r="E34" i="4" s="1"/>
  <c r="H34" i="3"/>
  <c r="E33" i="4" s="1"/>
  <c r="H33" i="3"/>
  <c r="E32" i="4" s="1"/>
  <c r="H32" i="3"/>
  <c r="E31" i="4" s="1"/>
  <c r="H31" i="3"/>
  <c r="E30" i="4" s="1"/>
  <c r="H30" i="3"/>
  <c r="E29" i="4" s="1"/>
  <c r="H29" i="3"/>
  <c r="E28" i="4" s="1"/>
  <c r="H28" i="3"/>
  <c r="E27" i="4" s="1"/>
  <c r="H27" i="3"/>
  <c r="E26" i="4" s="1"/>
  <c r="H26" i="3"/>
  <c r="E25" i="4" s="1"/>
  <c r="H25" i="3"/>
  <c r="E24" i="4" s="1"/>
  <c r="H24" i="3"/>
  <c r="E23" i="4" s="1"/>
  <c r="H23" i="3"/>
  <c r="E22" i="4" s="1"/>
  <c r="H22" i="3"/>
  <c r="E21" i="4" s="1"/>
  <c r="H21" i="3"/>
  <c r="E20" i="4" s="1"/>
  <c r="H20" i="3"/>
  <c r="E19" i="4" s="1"/>
  <c r="H19" i="3"/>
  <c r="E18" i="4" s="1"/>
  <c r="H18" i="3"/>
  <c r="E17" i="4" s="1"/>
  <c r="H17" i="3"/>
  <c r="E16" i="4" s="1"/>
  <c r="H16" i="3"/>
  <c r="E15" i="4" s="1"/>
  <c r="H15" i="3"/>
  <c r="E14" i="4" s="1"/>
  <c r="H14" i="3"/>
  <c r="E13" i="4" s="1"/>
  <c r="H13" i="3"/>
  <c r="E12" i="4" s="1"/>
  <c r="H12" i="3"/>
  <c r="E11" i="4" s="1"/>
  <c r="H11" i="3"/>
  <c r="E10" i="4" s="1"/>
  <c r="H10" i="3"/>
  <c r="E9" i="4" s="1"/>
  <c r="H9" i="3"/>
  <c r="E8" i="4" s="1"/>
  <c r="H8" i="3"/>
  <c r="E7" i="4" s="1"/>
  <c r="H7" i="3"/>
  <c r="E6" i="4" s="1"/>
  <c r="H6" i="3"/>
  <c r="E5" i="4" s="1"/>
  <c r="H5" i="3"/>
  <c r="E4" i="4" s="1"/>
  <c r="H42" i="3" l="1"/>
  <c r="E41" i="4" s="1"/>
  <c r="F41" s="1"/>
  <c r="F9"/>
  <c r="F13"/>
  <c r="F15"/>
  <c r="F17"/>
  <c r="F19"/>
  <c r="F21"/>
  <c r="F23"/>
  <c r="F25"/>
  <c r="F27"/>
  <c r="F29"/>
  <c r="F31"/>
  <c r="F33"/>
  <c r="F35"/>
  <c r="F37"/>
  <c r="F39"/>
  <c r="F6"/>
  <c r="F8"/>
  <c r="F10"/>
  <c r="F12"/>
  <c r="F14"/>
  <c r="F16"/>
  <c r="F18"/>
  <c r="F20"/>
  <c r="F22"/>
  <c r="F24"/>
  <c r="F26"/>
  <c r="F28"/>
  <c r="F30"/>
  <c r="F32"/>
  <c r="F34"/>
  <c r="F36"/>
  <c r="F38"/>
  <c r="F40"/>
  <c r="K41" i="2"/>
  <c r="L41" s="1"/>
  <c r="K40"/>
  <c r="L40" s="1"/>
  <c r="K39"/>
  <c r="L39" s="1"/>
  <c r="K38"/>
  <c r="L38" s="1"/>
  <c r="K37"/>
  <c r="L37" s="1"/>
  <c r="K36"/>
  <c r="L36" s="1"/>
  <c r="K35"/>
  <c r="L35" s="1"/>
  <c r="K34"/>
  <c r="L34" s="1"/>
  <c r="K33"/>
  <c r="L33" s="1"/>
  <c r="K32"/>
  <c r="L32" s="1"/>
  <c r="K31"/>
  <c r="L31" s="1"/>
  <c r="K30"/>
  <c r="L30" s="1"/>
  <c r="K29"/>
  <c r="L29" s="1"/>
  <c r="K28"/>
  <c r="L28" s="1"/>
  <c r="K27"/>
  <c r="L27" s="1"/>
  <c r="K26"/>
  <c r="L26" s="1"/>
  <c r="K25"/>
  <c r="L25" s="1"/>
  <c r="K24"/>
  <c r="L24" s="1"/>
  <c r="K23"/>
  <c r="L23" s="1"/>
  <c r="K22"/>
  <c r="L22" s="1"/>
  <c r="K21"/>
  <c r="L21" s="1"/>
  <c r="K20"/>
  <c r="L20" s="1"/>
  <c r="K19"/>
  <c r="L19" s="1"/>
  <c r="K18"/>
  <c r="L18" s="1"/>
  <c r="K17"/>
  <c r="L17" s="1"/>
  <c r="K16"/>
  <c r="L16" s="1"/>
  <c r="K15"/>
  <c r="L15" s="1"/>
  <c r="K14"/>
  <c r="L14" s="1"/>
  <c r="K13"/>
  <c r="L13" s="1"/>
  <c r="K12"/>
  <c r="L12" s="1"/>
  <c r="K11"/>
  <c r="L11" s="1"/>
  <c r="K10"/>
  <c r="L10" s="1"/>
  <c r="K9"/>
  <c r="L9" s="1"/>
  <c r="K8"/>
  <c r="L8" s="1"/>
  <c r="K7"/>
  <c r="L7" s="1"/>
  <c r="K6"/>
  <c r="L6" s="1"/>
  <c r="K5"/>
  <c r="L5" s="1"/>
  <c r="J42"/>
  <c r="H42"/>
  <c r="G42"/>
  <c r="F42"/>
  <c r="D42"/>
  <c r="E42" s="1"/>
  <c r="C58" i="1"/>
  <c r="F5" i="4" l="1"/>
  <c r="F11"/>
  <c r="F7"/>
  <c r="F4"/>
  <c r="I42" i="2"/>
  <c r="G41" i="4"/>
  <c r="H41" s="1"/>
  <c r="E42" i="3"/>
  <c r="G4" i="4"/>
  <c r="H4" s="1"/>
  <c r="E5" i="3"/>
  <c r="G5" i="4"/>
  <c r="H5" s="1"/>
  <c r="E6" i="3"/>
  <c r="G6" i="4"/>
  <c r="H6" s="1"/>
  <c r="E7" i="3"/>
  <c r="G7" i="4"/>
  <c r="H7" s="1"/>
  <c r="E8" i="3"/>
  <c r="G8" i="4"/>
  <c r="H8" s="1"/>
  <c r="E9" i="3"/>
  <c r="G9" i="4"/>
  <c r="H9" s="1"/>
  <c r="E10" i="3"/>
  <c r="G10" i="4"/>
  <c r="H10" s="1"/>
  <c r="E11" i="3"/>
  <c r="G11" i="4"/>
  <c r="H11" s="1"/>
  <c r="E12" i="3"/>
  <c r="G12" i="4"/>
  <c r="H12" s="1"/>
  <c r="E13" i="3"/>
  <c r="G13" i="4"/>
  <c r="H13" s="1"/>
  <c r="E14" i="3"/>
  <c r="G14" i="4"/>
  <c r="H14" s="1"/>
  <c r="E15" i="3"/>
  <c r="G15" i="4"/>
  <c r="H15" s="1"/>
  <c r="E16" i="3"/>
  <c r="G16" i="4"/>
  <c r="H16" s="1"/>
  <c r="E17" i="3"/>
  <c r="G17" i="4"/>
  <c r="H17" s="1"/>
  <c r="E18" i="3"/>
  <c r="G18" i="4"/>
  <c r="H18" s="1"/>
  <c r="E19" i="3"/>
  <c r="G19" i="4"/>
  <c r="H19" s="1"/>
  <c r="E20" i="3"/>
  <c r="G20" i="4"/>
  <c r="H20" s="1"/>
  <c r="E21" i="3"/>
  <c r="G21" i="4"/>
  <c r="H21" s="1"/>
  <c r="E22" i="3"/>
  <c r="G22" i="4"/>
  <c r="H22" s="1"/>
  <c r="E23" i="3"/>
  <c r="G23" i="4"/>
  <c r="H23" s="1"/>
  <c r="E24" i="3"/>
  <c r="G24" i="4"/>
  <c r="H24" s="1"/>
  <c r="E25" i="3"/>
  <c r="G25" i="4"/>
  <c r="H25" s="1"/>
  <c r="E26" i="3"/>
  <c r="G26" i="4"/>
  <c r="H26" s="1"/>
  <c r="E27" i="3"/>
  <c r="G27" i="4"/>
  <c r="H27" s="1"/>
  <c r="E28" i="3"/>
  <c r="G28" i="4"/>
  <c r="H28" s="1"/>
  <c r="E29" i="3"/>
  <c r="G29" i="4"/>
  <c r="H29" s="1"/>
  <c r="E30" i="3"/>
  <c r="G30" i="4"/>
  <c r="H30" s="1"/>
  <c r="E31" i="3"/>
  <c r="G31" i="4"/>
  <c r="H31" s="1"/>
  <c r="E32" i="3"/>
  <c r="G32" i="4"/>
  <c r="H32" s="1"/>
  <c r="E33" i="3"/>
  <c r="G33" i="4"/>
  <c r="H33" s="1"/>
  <c r="E34" i="3"/>
  <c r="G34" i="4"/>
  <c r="H34" s="1"/>
  <c r="E35" i="3"/>
  <c r="G35" i="4"/>
  <c r="H35" s="1"/>
  <c r="E36" i="3"/>
  <c r="G36" i="4"/>
  <c r="H36" s="1"/>
  <c r="E37" i="3"/>
  <c r="G37" i="4"/>
  <c r="H37" s="1"/>
  <c r="E38" i="3"/>
  <c r="G38" i="4"/>
  <c r="H38" s="1"/>
  <c r="E39" i="3"/>
  <c r="G39" i="4"/>
  <c r="H39" s="1"/>
  <c r="E40" i="3"/>
  <c r="G40" i="4"/>
  <c r="H40" s="1"/>
  <c r="E41" i="3"/>
  <c r="K42" i="2"/>
  <c r="L42" s="1"/>
</calcChain>
</file>

<file path=xl/sharedStrings.xml><?xml version="1.0" encoding="utf-8"?>
<sst xmlns="http://schemas.openxmlformats.org/spreadsheetml/2006/main" count="332" uniqueCount="151">
  <si>
    <t>Communes</t>
  </si>
  <si>
    <t>Taxe de déchets</t>
  </si>
  <si>
    <t>Taxe d'épuration</t>
  </si>
  <si>
    <t>Neuchâtel</t>
  </si>
  <si>
    <t>Hauterive</t>
  </si>
  <si>
    <t>-</t>
  </si>
  <si>
    <t>Saint-Blaise</t>
  </si>
  <si>
    <t>Cornaux</t>
  </si>
  <si>
    <t>Cressier</t>
  </si>
  <si>
    <t>Enges</t>
  </si>
  <si>
    <t>Le Landeron</t>
  </si>
  <si>
    <t>Lignières</t>
  </si>
  <si>
    <t>Boudry</t>
  </si>
  <si>
    <t>Cortaillod</t>
  </si>
  <si>
    <t>Colombier</t>
  </si>
  <si>
    <t>Auvernier</t>
  </si>
  <si>
    <t>Peseux</t>
  </si>
  <si>
    <t>Corcelles-Cormondrèche</t>
  </si>
  <si>
    <t>Bôle</t>
  </si>
  <si>
    <t>Rochefort</t>
  </si>
  <si>
    <t>Brot-Dessous</t>
  </si>
  <si>
    <t>Bevaix</t>
  </si>
  <si>
    <t>Gorgier</t>
  </si>
  <si>
    <t>Saint-Aubin-Sauges</t>
  </si>
  <si>
    <t>Fresens</t>
  </si>
  <si>
    <t>Montalchez</t>
  </si>
  <si>
    <t>Vaumarcus</t>
  </si>
  <si>
    <t>La Côte-aux-Fées</t>
  </si>
  <si>
    <t>Les Verrières</t>
  </si>
  <si>
    <t>Cernier</t>
  </si>
  <si>
    <t>Chézard-Saint-Martin</t>
  </si>
  <si>
    <t>Dombresson</t>
  </si>
  <si>
    <t>Villiers</t>
  </si>
  <si>
    <t>Le Pâquier</t>
  </si>
  <si>
    <t>Savagnier</t>
  </si>
  <si>
    <t>Fenin-Vilars-Saules</t>
  </si>
  <si>
    <t>Fontaines</t>
  </si>
  <si>
    <t>Engollon</t>
  </si>
  <si>
    <t>Fontainemelon</t>
  </si>
  <si>
    <t>Les Hauts-Geneveys</t>
  </si>
  <si>
    <t>Boudevilliers</t>
  </si>
  <si>
    <t>Valangin</t>
  </si>
  <si>
    <t>Coffrane</t>
  </si>
  <si>
    <t>Les Geneveys/Coffrane</t>
  </si>
  <si>
    <t>Montmollin</t>
  </si>
  <si>
    <t>1.5</t>
  </si>
  <si>
    <t>Le Locle</t>
  </si>
  <si>
    <t>Les Brenets</t>
  </si>
  <si>
    <t>Le Cerneux-Péquignot</t>
  </si>
  <si>
    <t>La Brévine</t>
  </si>
  <si>
    <t>La Chaux-du-Milieu</t>
  </si>
  <si>
    <t>Les Ponts-de-Martel</t>
  </si>
  <si>
    <t>Brot-Plamboz</t>
  </si>
  <si>
    <t>La Chaux-de-Fonds</t>
  </si>
  <si>
    <t>Les Planchettes</t>
  </si>
  <si>
    <t>La Sagne</t>
  </si>
  <si>
    <t>Ensemble des communes</t>
  </si>
  <si>
    <t>en francs</t>
  </si>
  <si>
    <t>Le coefficient de l'impôt cantonal des personnes physiques est de 130% depuis 2005. L'impôt communal des personnes morales est identique à l'impôt cantonal (100%).</t>
  </si>
  <si>
    <t>La Tène</t>
  </si>
  <si>
    <t>Val-de-Travers</t>
  </si>
  <si>
    <t>d'eau en %</t>
  </si>
  <si>
    <t>Par facture</t>
  </si>
  <si>
    <t>Personnes morales</t>
  </si>
  <si>
    <t>p/habitant</t>
  </si>
  <si>
    <t>Impôts personnes physiques</t>
  </si>
  <si>
    <t>Coefficients d'impôts</t>
  </si>
  <si>
    <t>selon critères du calcul de l'ICF</t>
  </si>
  <si>
    <t>Etat</t>
  </si>
  <si>
    <t>Charges</t>
  </si>
  <si>
    <t>Revenus</t>
  </si>
  <si>
    <t>Commentaires sur le calcul du coefficient d'équillibre (CE)</t>
  </si>
  <si>
    <t>Principe</t>
  </si>
  <si>
    <t>Le but recherché est de calculer le coefficient (CE) permettant de présenter des</t>
  </si>
  <si>
    <t>comptes de fonctionnement équilibrés.</t>
  </si>
  <si>
    <t>Source d'information</t>
  </si>
  <si>
    <t>Comptes communaux et tableaux de bord impôt des personnes physiques (STI)</t>
  </si>
  <si>
    <t>Analyse</t>
  </si>
  <si>
    <t xml:space="preserve">Si l'on décompose le compte de fonctionnement, on distingue deux catégories </t>
  </si>
  <si>
    <t>de charges:</t>
  </si>
  <si>
    <t xml:space="preserve">1) </t>
  </si>
  <si>
    <t>Charges de fonctionnement (y compris les amortissements légaux)</t>
  </si>
  <si>
    <t xml:space="preserve">2) </t>
  </si>
  <si>
    <t>Les amortissements supplémentaires</t>
  </si>
  <si>
    <r>
      <t>Les revenus</t>
    </r>
    <r>
      <rPr>
        <sz val="11"/>
        <rFont val="Arial"/>
        <family val="2"/>
      </rPr>
      <t xml:space="preserve"> comprennent trois catégories: </t>
    </r>
  </si>
  <si>
    <t xml:space="preserve"> Autres revenus</t>
  </si>
  <si>
    <t>Impôt des personnes morales</t>
  </si>
  <si>
    <t xml:space="preserve">3) </t>
  </si>
  <si>
    <t>Impôt des personnes physiques</t>
  </si>
  <si>
    <r>
      <t>Nota</t>
    </r>
    <r>
      <rPr>
        <sz val="11"/>
        <rFont val="Arial"/>
        <family val="2"/>
      </rPr>
      <t xml:space="preserve"> : les chapitres autofinancés n'ont pas été déduits. Commes ils sont obliga-</t>
    </r>
  </si>
  <si>
    <t>toirement équilibrés, ils n'influencent pas le résultat final.</t>
  </si>
  <si>
    <t>Charges de fonctionnement</t>
  </si>
  <si>
    <t>Autres revenus</t>
  </si>
  <si>
    <t>Impôt personnes morales</t>
  </si>
  <si>
    <t>Amortissements supplémentaires</t>
  </si>
  <si>
    <t>Impôt personnes physiques</t>
  </si>
  <si>
    <t>Procédure</t>
  </si>
  <si>
    <t xml:space="preserve">Afin de connaître le montant des charges de fonctionnement à couvrir par l'impôt </t>
  </si>
  <si>
    <t>des personnes physiques, on procède de la façon suivante:</t>
  </si>
  <si>
    <t xml:space="preserve">a) </t>
  </si>
  <si>
    <t>Déduction des amortissements supplémentaires du total des charges de</t>
  </si>
  <si>
    <t>fonctionnement: on obtient ainsi les charges "réelles".</t>
  </si>
  <si>
    <r>
      <t>b)</t>
    </r>
    <r>
      <rPr>
        <sz val="11"/>
        <rFont val="Arial"/>
        <family val="2"/>
      </rPr>
      <t xml:space="preserve"> </t>
    </r>
  </si>
  <si>
    <t>Déduction de l'impôt personnes physiques: on obtient le total des autres</t>
  </si>
  <si>
    <t>sources de revenus.</t>
  </si>
  <si>
    <t>La différence entre les deux soldes précités donne le montant à financer par</t>
  </si>
  <si>
    <t>l'impôt (PPE) pour équilibrer le compte de fonctionnement.</t>
  </si>
  <si>
    <t>Charges de fonctionnement "réelles"</t>
  </si>
  <si>
    <t>Montant à financer par  l'impôt des personnes physiques</t>
  </si>
  <si>
    <t>Total impôts</t>
  </si>
  <si>
    <t>(montant compris dans PP)</t>
  </si>
  <si>
    <t>Personnes physiques (PP)</t>
  </si>
  <si>
    <t>Impôts des frontaliers</t>
  </si>
  <si>
    <t>Impôts à la source</t>
  </si>
  <si>
    <t>Impôts fonciers</t>
  </si>
  <si>
    <t>Charges             "réelles"</t>
  </si>
  <si>
    <t>Chiffres de 2010</t>
  </si>
  <si>
    <t>Impôts communaux perçus en 2011</t>
  </si>
  <si>
    <t>Coefficients communaux et taxes communales en 2012 (53 communes)</t>
  </si>
  <si>
    <t>Milvignes</t>
  </si>
  <si>
    <t>Val-de-Ruz</t>
  </si>
  <si>
    <t>Coefficient d'impôt - Effort fiscal - Revenu fiscal en 2011</t>
  </si>
  <si>
    <t>Simulation des coefficients d'impôt permettant l'équillibre des comptes 2011</t>
  </si>
  <si>
    <t xml:space="preserve">Détermination des indices des ressources fiscales (IRF) et de charge fiscale (ICF) en 2011. </t>
  </si>
  <si>
    <t>Population 2012</t>
  </si>
  <si>
    <t>Coefficient d'impôt       en %</t>
  </si>
  <si>
    <t>Impôt foncier en o/oo</t>
  </si>
  <si>
    <t>Tarif de vente de l'eau (par m3) en francs</t>
  </si>
  <si>
    <t>Par m3 d'eau en francs</t>
  </si>
  <si>
    <t>Par habitant en francs</t>
  </si>
  <si>
    <t>Par ménage en francs</t>
  </si>
  <si>
    <t>Population 2011</t>
  </si>
  <si>
    <t>Impôt d'Etat (personnes physiques et morales</t>
  </si>
  <si>
    <t>Revenu fiscal (impôt d'Etat par habitant</t>
  </si>
  <si>
    <t>IRF = Revenu fiscal relatif (RFR)</t>
  </si>
  <si>
    <t>ICF = Effort fiscal (EF)           en %</t>
  </si>
  <si>
    <t>Variations du coefficient en 2012</t>
  </si>
  <si>
    <t xml:space="preserve">Coefficients d'impôt 2011 / 2012 </t>
  </si>
  <si>
    <t>Coefficient dimpôt</t>
  </si>
  <si>
    <t>Coefficient d'impôt relatif (CIR)</t>
  </si>
  <si>
    <t>Effort fiscal (EF)</t>
  </si>
  <si>
    <t>Effort fiscal relatif (EFR)</t>
  </si>
  <si>
    <t>Revenu fiscal relatif (RFR)</t>
  </si>
  <si>
    <t>Revenu fiscal (RF) (impôt d'Etat p/hab)</t>
  </si>
  <si>
    <t>Impôt personnes physiques 2011 (PP)</t>
  </si>
  <si>
    <t>Total autres sources de revenus</t>
  </si>
  <si>
    <t>Montant à financer par l'impôt (PP)</t>
  </si>
  <si>
    <t>Valeur d'un point d'impôt</t>
  </si>
  <si>
    <t>Coefficient d'équilibre (CE)</t>
  </si>
  <si>
    <t>Coefficient 2011 ( C)</t>
  </si>
  <si>
    <t>Différence (CE - C)</t>
  </si>
</sst>
</file>

<file path=xl/styles.xml><?xml version="1.0" encoding="utf-8"?>
<styleSheet xmlns="http://schemas.openxmlformats.org/spreadsheetml/2006/main">
  <numFmts count="6">
    <numFmt numFmtId="164" formatCode="&quot;Fr.&quot;#,##0;&quot;Fr.&quot;\ \-#,##0"/>
    <numFmt numFmtId="165" formatCode="0.000"/>
    <numFmt numFmtId="166" formatCode="0.0"/>
    <numFmt numFmtId="167" formatCode="#,##0.0"/>
    <numFmt numFmtId="168" formatCode="#,##0.0000"/>
    <numFmt numFmtId="169" formatCode="0.00000"/>
  </numFmts>
  <fonts count="35">
    <font>
      <sz val="10"/>
      <name val="MS Sans Serif"/>
    </font>
    <font>
      <b/>
      <sz val="10"/>
      <name val="Arial"/>
      <family val="2"/>
    </font>
    <font>
      <sz val="6"/>
      <name val="Small Fonts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4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MS Sans Serif"/>
      <family val="2"/>
    </font>
    <font>
      <b/>
      <i/>
      <sz val="11"/>
      <color indexed="10"/>
      <name val="Arial"/>
      <family val="2"/>
    </font>
    <font>
      <i/>
      <sz val="11"/>
      <color indexed="10"/>
      <name val="MS Sans Serif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sz val="8"/>
      <color indexed="12"/>
      <name val="Arial"/>
      <family val="2"/>
    </font>
    <font>
      <b/>
      <sz val="8"/>
      <color rgb="FF0000FF"/>
      <name val="Arial"/>
      <family val="2"/>
    </font>
    <font>
      <b/>
      <sz val="8"/>
      <color rgb="FFC00000"/>
      <name val="Arial"/>
      <family val="2"/>
    </font>
    <font>
      <b/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8.5"/>
      <name val="Calibri"/>
      <family val="2"/>
      <scheme val="minor"/>
    </font>
    <font>
      <b/>
      <sz val="8.5"/>
      <color theme="0"/>
      <name val="Calibri"/>
      <family val="2"/>
      <scheme val="minor"/>
    </font>
    <font>
      <b/>
      <sz val="9.5"/>
      <color rgb="FFC00000"/>
      <name val="Calibri"/>
      <family val="2"/>
      <scheme val="minor"/>
    </font>
    <font>
      <sz val="8.5"/>
      <name val="Calibri"/>
      <family val="2"/>
      <scheme val="minor"/>
    </font>
    <font>
      <sz val="7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33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ed">
        <color indexed="10"/>
      </bottom>
      <diagonal/>
    </border>
    <border>
      <left style="mediumDashed">
        <color indexed="10"/>
      </left>
      <right style="mediumDashed">
        <color indexed="10"/>
      </right>
      <top style="mediumDashed">
        <color indexed="10"/>
      </top>
      <bottom/>
      <diagonal/>
    </border>
    <border>
      <left style="mediumDashed">
        <color indexed="10"/>
      </left>
      <right style="mediumDashed">
        <color indexed="10"/>
      </right>
      <top/>
      <bottom style="mediumDashed">
        <color indexed="1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14996795556505021"/>
      </left>
      <right style="thin">
        <color theme="0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/>
      </left>
      <right style="thin">
        <color theme="0"/>
      </right>
      <top style="medium">
        <color theme="0" tint="-0.1499679555650502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thin">
        <color theme="0"/>
      </left>
      <right style="medium">
        <color theme="0" tint="-0.14996795556505021"/>
      </right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thin">
        <color theme="0" tint="-0.14993743705557422"/>
      </right>
      <top style="medium">
        <color theme="0" tint="-0.14993743705557422"/>
      </top>
      <bottom style="thin">
        <color theme="0" tint="-0.14993743705557422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medium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/>
      <right style="medium">
        <color theme="0" tint="-0.14993743705557422"/>
      </right>
      <top style="thin">
        <color theme="0" tint="-0.14993743705557422"/>
      </top>
      <bottom/>
      <diagonal/>
    </border>
    <border>
      <left style="medium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theme="0" tint="-0.14993743705557422"/>
      </bottom>
      <diagonal/>
    </border>
    <border>
      <left/>
      <right style="medium">
        <color theme="0" tint="-0.14993743705557422"/>
      </right>
      <top style="thin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6795556505021"/>
      </left>
      <right/>
      <top style="medium">
        <color theme="0" tint="-0.14993743705557422"/>
      </top>
      <bottom style="medium">
        <color theme="0" tint="-0.14996795556505021"/>
      </bottom>
      <diagonal/>
    </border>
    <border>
      <left/>
      <right style="medium">
        <color theme="0"/>
      </right>
      <top style="medium">
        <color theme="0" tint="-0.14993743705557422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14993743705557422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3743705557422"/>
      </top>
      <bottom style="medium">
        <color theme="0" tint="-0.149937437055574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37437055574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 tint="-0.14993743705557422"/>
      </bottom>
      <diagonal/>
    </border>
    <border>
      <left style="medium">
        <color theme="0" tint="-0.14990691854609822"/>
      </left>
      <right style="thin">
        <color theme="0"/>
      </right>
      <top style="medium">
        <color theme="0" tint="-0.149906918546098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 tint="-0.14990691854609822"/>
      </top>
      <bottom style="thin">
        <color theme="0"/>
      </bottom>
      <diagonal/>
    </border>
    <border>
      <left style="thin">
        <color theme="0"/>
      </left>
      <right style="medium">
        <color theme="0" tint="-0.14990691854609822"/>
      </right>
      <top style="medium">
        <color theme="0" tint="-0.14990691854609822"/>
      </top>
      <bottom style="thin">
        <color theme="0"/>
      </bottom>
      <diagonal/>
    </border>
    <border>
      <left style="medium">
        <color theme="0" tint="-0.149906918546098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 tint="-0.14990691854609822"/>
      </right>
      <top style="thin">
        <color theme="0"/>
      </top>
      <bottom style="thin">
        <color theme="0"/>
      </bottom>
      <diagonal/>
    </border>
    <border>
      <left style="medium">
        <color theme="0" tint="-0.14990691854609822"/>
      </left>
      <right style="thin">
        <color theme="0"/>
      </right>
      <top style="thin">
        <color theme="0"/>
      </top>
      <bottom style="medium">
        <color theme="0" tint="-0.14993743705557422"/>
      </bottom>
      <diagonal/>
    </border>
    <border>
      <left style="thin">
        <color theme="0"/>
      </left>
      <right style="medium">
        <color theme="0" tint="-0.14990691854609822"/>
      </right>
      <top style="thin">
        <color theme="0"/>
      </top>
      <bottom style="medium">
        <color theme="0" tint="-0.14993743705557422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theme="0" tint="-0.14993743705557422"/>
      </bottom>
      <diagonal/>
    </border>
    <border>
      <left style="medium">
        <color theme="0" tint="-0.149906918546098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/>
      </left>
      <right style="medium">
        <color theme="0" tint="-0.14990691854609822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0691854609822"/>
      </left>
      <right/>
      <top style="thin">
        <color theme="0" tint="-0.14993743705557422"/>
      </top>
      <bottom/>
      <diagonal/>
    </border>
    <border>
      <left style="medium">
        <color theme="0" tint="-0.14990691854609822"/>
      </left>
      <right/>
      <top style="thin">
        <color theme="0" tint="-0.14993743705557422"/>
      </top>
      <bottom style="medium">
        <color theme="0" tint="-0.14990691854609822"/>
      </bottom>
      <diagonal/>
    </border>
    <border>
      <left/>
      <right style="medium">
        <color theme="0" tint="-0.14996795556505021"/>
      </right>
      <top style="thin">
        <color theme="0" tint="-0.14993743705557422"/>
      </top>
      <bottom style="medium">
        <color theme="0" tint="-0.14990691854609822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0691854609822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3743705557422"/>
      </top>
      <bottom style="medium">
        <color theme="0" tint="-0.14990691854609822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3743705557422"/>
      </top>
      <bottom style="medium">
        <color theme="0" tint="-0.14990691854609822"/>
      </bottom>
      <diagonal/>
    </border>
    <border>
      <left/>
      <right style="medium">
        <color theme="0" tint="-0.14993743705557422"/>
      </right>
      <top/>
      <bottom style="medium">
        <color theme="0" tint="-0.14993743705557422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0691854609822"/>
      </left>
      <right style="thin">
        <color theme="0" tint="-0.14993743705557422"/>
      </right>
      <top style="medium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8764000366222"/>
      </right>
      <top style="medium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87640003662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8764000366222"/>
      </left>
      <right/>
      <top style="medium">
        <color theme="0" tint="-0.1498764000366222"/>
      </top>
      <bottom style="medium">
        <color theme="0" tint="-0.1498764000366222"/>
      </bottom>
      <diagonal/>
    </border>
    <border>
      <left/>
      <right style="medium">
        <color theme="0" tint="-0.14996795556505021"/>
      </right>
      <top style="medium">
        <color theme="0" tint="-0.1498764000366222"/>
      </top>
      <bottom style="medium">
        <color theme="0" tint="-0.1498764000366222"/>
      </bottom>
      <diagonal/>
    </border>
    <border>
      <left/>
      <right style="medium">
        <color theme="0" tint="-0.14993743705557422"/>
      </right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93743705557422"/>
      </left>
      <right style="medium">
        <color theme="0" tint="-0.1498764000366222"/>
      </right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90691854609822"/>
      </left>
      <right style="medium">
        <color theme="0" tint="-0.14993743705557422"/>
      </right>
      <top/>
      <bottom style="medium">
        <color theme="0" tint="-0.14990691854609822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0691854609822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theme="0" tint="-0.14990691854609822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6795556505021"/>
      </left>
      <right style="thin">
        <color theme="0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06918546098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 style="thin">
        <color theme="0" tint="-0.1498764000366222"/>
      </right>
      <top/>
      <bottom style="thin">
        <color theme="0" tint="-0.14993743705557422"/>
      </bottom>
      <diagonal/>
    </border>
    <border>
      <left style="medium">
        <color theme="0" tint="-0.1498764000366222"/>
      </left>
      <right style="thin">
        <color theme="0" tint="-0.1498764000366222"/>
      </right>
      <top style="medium">
        <color theme="0" tint="-0.1498764000366222"/>
      </top>
      <bottom style="thin">
        <color theme="0" tint="-0.1498764000366222"/>
      </bottom>
      <diagonal/>
    </border>
    <border>
      <left style="thin">
        <color theme="0" tint="-0.1498764000366222"/>
      </left>
      <right style="thin">
        <color theme="0" tint="-0.1498764000366222"/>
      </right>
      <top style="medium">
        <color theme="0" tint="-0.1498764000366222"/>
      </top>
      <bottom style="thin">
        <color theme="0" tint="-0.1498764000366222"/>
      </bottom>
      <diagonal/>
    </border>
    <border>
      <left style="thin">
        <color theme="0" tint="-0.1498764000366222"/>
      </left>
      <right style="medium">
        <color theme="0" tint="-0.1498764000366222"/>
      </right>
      <top style="medium">
        <color theme="0" tint="-0.1498764000366222"/>
      </top>
      <bottom style="thin">
        <color theme="0" tint="-0.1498764000366222"/>
      </bottom>
      <diagonal/>
    </border>
    <border>
      <left style="medium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8764000366222"/>
      </left>
      <right style="medium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medium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medium">
        <color theme="0" tint="-0.1498764000366222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medium">
        <color theme="0" tint="-0.1498764000366222"/>
      </bottom>
      <diagonal/>
    </border>
    <border>
      <left style="thin">
        <color theme="0" tint="-0.1498764000366222"/>
      </left>
      <right style="medium">
        <color theme="0" tint="-0.1498764000366222"/>
      </right>
      <top style="thin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8458815271462"/>
      </left>
      <right/>
      <top style="medium">
        <color theme="0" tint="-0.1498458815271462"/>
      </top>
      <bottom style="medium">
        <color theme="0" tint="-0.1498458815271462"/>
      </bottom>
      <diagonal/>
    </border>
    <border>
      <left/>
      <right style="medium">
        <color theme="0" tint="-0.14996795556505021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93743705557422"/>
      </left>
      <right style="medium">
        <color theme="0" tint="-0.1498458815271462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81536301767021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medium">
        <color theme="0" tint="-0.14993743705557422"/>
      </left>
      <right style="medium">
        <color theme="0" tint="-0.14981536301767021"/>
      </right>
      <top/>
      <bottom style="medium">
        <color theme="0" tint="-0.14993743705557422"/>
      </bottom>
      <diagonal/>
    </border>
    <border>
      <left style="medium">
        <color theme="0" tint="-0.14981536301767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/>
      </left>
      <right style="medium">
        <color theme="0" tint="-0.14981536301767021"/>
      </right>
      <top style="medium">
        <color theme="0" tint="-0.14996795556505021"/>
      </top>
      <bottom/>
      <diagonal/>
    </border>
    <border>
      <left style="medium">
        <color theme="0" tint="-0.14981536301767021"/>
      </left>
      <right/>
      <top style="thin">
        <color theme="0" tint="-0.14993743705557422"/>
      </top>
      <bottom/>
      <diagonal/>
    </border>
    <border>
      <left style="medium">
        <color theme="0" tint="-0.14978484450819421"/>
      </left>
      <right style="thin">
        <color theme="0" tint="-0.14978484450819421"/>
      </right>
      <top style="medium">
        <color theme="0" tint="-0.14978484450819421"/>
      </top>
      <bottom style="thin">
        <color theme="0" tint="-0.1498764000366222"/>
      </bottom>
      <diagonal/>
    </border>
    <border>
      <left style="thin">
        <color theme="0" tint="-0.14978484450819421"/>
      </left>
      <right style="thin">
        <color theme="0" tint="-0.14978484450819421"/>
      </right>
      <top style="medium">
        <color theme="0" tint="-0.14978484450819421"/>
      </top>
      <bottom style="thin">
        <color theme="0" tint="-0.1498764000366222"/>
      </bottom>
      <diagonal/>
    </border>
    <border>
      <left style="thin">
        <color theme="0" tint="-0.14978484450819421"/>
      </left>
      <right style="thin">
        <color theme="0" tint="-0.14978484450819421"/>
      </right>
      <top style="medium">
        <color theme="0" tint="-0.14978484450819421"/>
      </top>
      <bottom/>
      <diagonal/>
    </border>
    <border>
      <left style="thin">
        <color theme="0" tint="-0.14978484450819421"/>
      </left>
      <right style="medium">
        <color theme="0" tint="-0.14978484450819421"/>
      </right>
      <top style="medium">
        <color theme="0" tint="-0.14978484450819421"/>
      </top>
      <bottom/>
      <diagonal/>
    </border>
    <border>
      <left style="medium">
        <color theme="0" tint="-0.14978484450819421"/>
      </left>
      <right style="thin">
        <color theme="0" tint="-0.14978484450819421"/>
      </right>
      <top style="thin">
        <color theme="0" tint="-0.1498764000366222"/>
      </top>
      <bottom style="medium">
        <color theme="0" tint="-0.14978484450819421"/>
      </bottom>
      <diagonal/>
    </border>
    <border>
      <left style="thin">
        <color theme="0" tint="-0.14978484450819421"/>
      </left>
      <right style="thin">
        <color theme="0" tint="-0.14978484450819421"/>
      </right>
      <top style="thin">
        <color theme="0" tint="-0.1498764000366222"/>
      </top>
      <bottom style="medium">
        <color theme="0" tint="-0.14978484450819421"/>
      </bottom>
      <diagonal/>
    </border>
    <border>
      <left style="thin">
        <color theme="0" tint="-0.14978484450819421"/>
      </left>
      <right style="thin">
        <color theme="0" tint="-0.14978484450819421"/>
      </right>
      <top/>
      <bottom style="medium">
        <color theme="0" tint="-0.14978484450819421"/>
      </bottom>
      <diagonal/>
    </border>
    <border>
      <left style="thin">
        <color theme="0" tint="-0.14978484450819421"/>
      </left>
      <right style="medium">
        <color theme="0" tint="-0.14978484450819421"/>
      </right>
      <top/>
      <bottom style="medium">
        <color theme="0" tint="-0.14978484450819421"/>
      </bottom>
      <diagonal/>
    </border>
    <border>
      <left style="medium">
        <color theme="0" tint="-0.1498458815271462"/>
      </left>
      <right style="thin">
        <color theme="0" tint="-0.1498458815271462"/>
      </right>
      <top style="medium">
        <color theme="0" tint="-0.1498458815271462"/>
      </top>
      <bottom style="thin">
        <color theme="0" tint="-0.1498764000366222"/>
      </bottom>
      <diagonal/>
    </border>
    <border>
      <left style="thin">
        <color theme="0" tint="-0.1498458815271462"/>
      </left>
      <right style="thin">
        <color theme="0" tint="-0.1498458815271462"/>
      </right>
      <top style="medium">
        <color theme="0" tint="-0.1498458815271462"/>
      </top>
      <bottom style="thin">
        <color theme="0" tint="-0.1498764000366222"/>
      </bottom>
      <diagonal/>
    </border>
    <border>
      <left style="thin">
        <color theme="0" tint="-0.1498458815271462"/>
      </left>
      <right style="thin">
        <color theme="0" tint="-0.1498458815271462"/>
      </right>
      <top style="medium">
        <color theme="0" tint="-0.1498458815271462"/>
      </top>
      <bottom/>
      <diagonal/>
    </border>
    <border>
      <left style="thin">
        <color theme="0" tint="-0.1498458815271462"/>
      </left>
      <right style="medium">
        <color theme="0" tint="-0.1498458815271462"/>
      </right>
      <top style="medium">
        <color theme="0" tint="-0.1498458815271462"/>
      </top>
      <bottom/>
      <diagonal/>
    </border>
    <border>
      <left style="medium">
        <color theme="0" tint="-0.1498458815271462"/>
      </left>
      <right style="thin">
        <color theme="0" tint="-0.149845881527146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8458815271462"/>
      </left>
      <right style="thin">
        <color theme="0" tint="-0.1498458815271462"/>
      </right>
      <top/>
      <bottom/>
      <diagonal/>
    </border>
    <border>
      <left style="thin">
        <color theme="0" tint="-0.1498458815271462"/>
      </left>
      <right style="medium">
        <color theme="0" tint="-0.1498458815271462"/>
      </right>
      <top/>
      <bottom/>
      <diagonal/>
    </border>
    <border>
      <left style="medium">
        <color theme="0" tint="-0.1498458815271462"/>
      </left>
      <right style="thin">
        <color theme="0" tint="-0.1498458815271462"/>
      </right>
      <top style="thin">
        <color theme="0" tint="-0.1498764000366222"/>
      </top>
      <bottom style="medium">
        <color theme="0" tint="-0.1498458815271462"/>
      </bottom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764000366222"/>
      </top>
      <bottom style="medium">
        <color theme="0" tint="-0.1498458815271462"/>
      </bottom>
      <diagonal/>
    </border>
    <border>
      <left style="thin">
        <color theme="0" tint="-0.1498458815271462"/>
      </left>
      <right style="thin">
        <color theme="0" tint="-0.1498458815271462"/>
      </right>
      <top/>
      <bottom style="medium">
        <color theme="0" tint="-0.1498458815271462"/>
      </bottom>
      <diagonal/>
    </border>
    <border>
      <left style="thin">
        <color theme="0" tint="-0.1498458815271462"/>
      </left>
      <right style="medium">
        <color theme="0" tint="-0.1498458815271462"/>
      </right>
      <top/>
      <bottom style="medium">
        <color theme="0" tint="-0.1498458815271462"/>
      </bottom>
      <diagonal/>
    </border>
    <border>
      <left/>
      <right/>
      <top/>
      <bottom style="medium">
        <color theme="0" tint="-0.14990691854609822"/>
      </bottom>
      <diagonal/>
    </border>
    <border>
      <left/>
      <right style="medium">
        <color theme="0" tint="-0.14993743705557422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78484450819421"/>
      </left>
      <right/>
      <top style="medium">
        <color theme="0" tint="-0.14978484450819421"/>
      </top>
      <bottom style="medium">
        <color theme="0" tint="-0.14978484450819421"/>
      </bottom>
      <diagonal/>
    </border>
    <border>
      <left/>
      <right style="medium">
        <color theme="0" tint="-0.14996795556505021"/>
      </right>
      <top style="medium">
        <color theme="0" tint="-0.14978484450819421"/>
      </top>
      <bottom style="medium">
        <color theme="0" tint="-0.149784844508194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78484450819421"/>
      </top>
      <bottom style="medium">
        <color theme="0" tint="-0.14978484450819421"/>
      </bottom>
      <diagonal/>
    </border>
    <border>
      <left style="medium">
        <color theme="0" tint="-0.14993743705557422"/>
      </left>
      <right style="medium">
        <color theme="0" tint="-0.14978484450819421"/>
      </right>
      <top style="medium">
        <color theme="0" tint="-0.14978484450819421"/>
      </top>
      <bottom style="medium">
        <color theme="0" tint="-0.14978484450819421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>
      <alignment vertical="center"/>
      <protection locked="0"/>
    </xf>
    <xf numFmtId="0" fontId="6" fillId="0" borderId="0" applyNumberFormat="0" applyFill="0" applyBorder="0" applyAlignment="0" applyProtection="0"/>
  </cellStyleXfs>
  <cellXfs count="318">
    <xf numFmtId="0" fontId="0" fillId="0" borderId="0" xfId="0"/>
    <xf numFmtId="0" fontId="9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9" fillId="0" borderId="0" xfId="0" applyFont="1"/>
    <xf numFmtId="0" fontId="3" fillId="0" borderId="0" xfId="0" applyFont="1" applyProtection="1"/>
    <xf numFmtId="0" fontId="1" fillId="0" borderId="0" xfId="0" applyFont="1" applyAlignment="1" applyProtection="1">
      <alignment vertical="center"/>
    </xf>
    <xf numFmtId="0" fontId="11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9" fillId="0" borderId="4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166" fontId="9" fillId="0" borderId="0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9" fillId="0" borderId="17" xfId="0" applyNumberFormat="1" applyFont="1" applyBorder="1" applyAlignment="1">
      <alignment vertical="center"/>
    </xf>
    <xf numFmtId="166" fontId="9" fillId="0" borderId="19" xfId="0" applyNumberFormat="1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3" fontId="8" fillId="0" borderId="17" xfId="0" applyNumberFormat="1" applyFont="1" applyBorder="1" applyAlignment="1">
      <alignment vertical="center"/>
    </xf>
    <xf numFmtId="166" fontId="9" fillId="0" borderId="17" xfId="0" applyNumberFormat="1" applyFont="1" applyBorder="1" applyAlignment="1">
      <alignment horizontal="center" vertical="center"/>
    </xf>
    <xf numFmtId="3" fontId="10" fillId="0" borderId="17" xfId="0" applyNumberFormat="1" applyFont="1" applyBorder="1" applyAlignment="1">
      <alignment vertical="center"/>
    </xf>
    <xf numFmtId="166" fontId="9" fillId="0" borderId="17" xfId="0" applyNumberFormat="1" applyFont="1" applyBorder="1" applyAlignment="1">
      <alignment vertical="center"/>
    </xf>
    <xf numFmtId="3" fontId="9" fillId="0" borderId="16" xfId="0" applyNumberFormat="1" applyFont="1" applyBorder="1" applyAlignment="1">
      <alignment vertical="center"/>
    </xf>
    <xf numFmtId="3" fontId="8" fillId="0" borderId="17" xfId="0" applyNumberFormat="1" applyFont="1" applyBorder="1" applyAlignment="1">
      <alignment horizontal="center" vertical="center"/>
    </xf>
    <xf numFmtId="3" fontId="9" fillId="0" borderId="17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164" fontId="20" fillId="0" borderId="0" xfId="0" applyNumberFormat="1" applyFont="1" applyProtection="1"/>
    <xf numFmtId="164" fontId="21" fillId="0" borderId="0" xfId="0" applyNumberFormat="1" applyFont="1" applyProtection="1"/>
    <xf numFmtId="164" fontId="21" fillId="0" borderId="0" xfId="0" applyNumberFormat="1" applyFont="1" applyAlignment="1" applyProtection="1">
      <alignment horizontal="left"/>
    </xf>
    <xf numFmtId="164" fontId="25" fillId="0" borderId="0" xfId="0" applyNumberFormat="1" applyFont="1" applyProtection="1"/>
    <xf numFmtId="0" fontId="23" fillId="0" borderId="0" xfId="0" applyFont="1" applyProtection="1"/>
    <xf numFmtId="164" fontId="21" fillId="2" borderId="0" xfId="0" applyNumberFormat="1" applyFont="1" applyFill="1" applyProtection="1"/>
    <xf numFmtId="165" fontId="21" fillId="0" borderId="0" xfId="0" applyNumberFormat="1" applyFont="1" applyProtection="1"/>
    <xf numFmtId="0" fontId="26" fillId="5" borderId="0" xfId="0" applyFont="1" applyFill="1" applyAlignment="1" applyProtection="1">
      <alignment vertical="center"/>
      <protection locked="0"/>
    </xf>
    <xf numFmtId="1" fontId="19" fillId="5" borderId="0" xfId="0" applyNumberFormat="1" applyFont="1" applyFill="1" applyAlignment="1" applyProtection="1">
      <alignment vertical="center"/>
    </xf>
    <xf numFmtId="164" fontId="20" fillId="5" borderId="0" xfId="0" applyNumberFormat="1" applyFont="1" applyFill="1" applyProtection="1"/>
    <xf numFmtId="165" fontId="19" fillId="5" borderId="0" xfId="0" applyNumberFormat="1" applyFont="1" applyFill="1" applyAlignment="1" applyProtection="1">
      <alignment vertical="center"/>
    </xf>
    <xf numFmtId="1" fontId="20" fillId="5" borderId="0" xfId="0" applyNumberFormat="1" applyFont="1" applyFill="1" applyAlignment="1" applyProtection="1">
      <alignment horizontal="right" vertical="center"/>
    </xf>
    <xf numFmtId="0" fontId="21" fillId="0" borderId="0" xfId="0" applyNumberFormat="1" applyFont="1" applyProtection="1"/>
    <xf numFmtId="3" fontId="27" fillId="0" borderId="26" xfId="0" applyNumberFormat="1" applyFont="1" applyBorder="1" applyAlignment="1" applyProtection="1">
      <alignment vertical="center"/>
    </xf>
    <xf numFmtId="3" fontId="27" fillId="0" borderId="27" xfId="0" applyNumberFormat="1" applyFont="1" applyBorder="1" applyAlignment="1" applyProtection="1">
      <alignment vertical="center"/>
    </xf>
    <xf numFmtId="3" fontId="28" fillId="6" borderId="28" xfId="0" applyNumberFormat="1" applyFont="1" applyFill="1" applyBorder="1" applyAlignment="1" applyProtection="1">
      <alignment vertical="center"/>
      <protection locked="0"/>
    </xf>
    <xf numFmtId="3" fontId="28" fillId="6" borderId="22" xfId="0" applyNumberFormat="1" applyFont="1" applyFill="1" applyBorder="1" applyAlignment="1" applyProtection="1">
      <alignment vertical="center"/>
      <protection locked="0"/>
    </xf>
    <xf numFmtId="3" fontId="28" fillId="6" borderId="22" xfId="1" applyNumberFormat="1" applyFont="1" applyFill="1" applyBorder="1" applyAlignment="1" applyProtection="1">
      <alignment vertical="center"/>
      <protection locked="0"/>
    </xf>
    <xf numFmtId="4" fontId="27" fillId="5" borderId="27" xfId="0" applyNumberFormat="1" applyFont="1" applyFill="1" applyBorder="1" applyAlignment="1" applyProtection="1">
      <alignment vertical="center"/>
      <protection locked="0"/>
    </xf>
    <xf numFmtId="4" fontId="27" fillId="0" borderId="26" xfId="0" applyNumberFormat="1" applyFont="1" applyBorder="1" applyAlignment="1" applyProtection="1">
      <alignment vertical="center"/>
    </xf>
    <xf numFmtId="4" fontId="28" fillId="6" borderId="22" xfId="1" applyNumberFormat="1" applyFont="1" applyFill="1" applyBorder="1" applyAlignment="1" applyProtection="1">
      <alignment vertical="center"/>
      <protection locked="0"/>
    </xf>
    <xf numFmtId="4" fontId="28" fillId="6" borderId="28" xfId="0" applyNumberFormat="1" applyFont="1" applyFill="1" applyBorder="1" applyAlignment="1" applyProtection="1">
      <alignment vertical="center"/>
      <protection locked="0"/>
    </xf>
    <xf numFmtId="167" fontId="27" fillId="0" borderId="27" xfId="0" applyNumberFormat="1" applyFont="1" applyBorder="1" applyAlignment="1" applyProtection="1">
      <alignment vertical="center"/>
      <protection locked="0"/>
    </xf>
    <xf numFmtId="167" fontId="28" fillId="6" borderId="22" xfId="0" applyNumberFormat="1" applyFont="1" applyFill="1" applyBorder="1" applyAlignment="1" applyProtection="1">
      <alignment vertical="center"/>
      <protection locked="0"/>
    </xf>
    <xf numFmtId="167" fontId="28" fillId="6" borderId="22" xfId="0" applyNumberFormat="1" applyFont="1" applyFill="1" applyBorder="1" applyAlignment="1" applyProtection="1">
      <alignment horizontal="right" vertical="center"/>
      <protection locked="0"/>
    </xf>
    <xf numFmtId="3" fontId="28" fillId="6" borderId="32" xfId="0" applyNumberFormat="1" applyFont="1" applyFill="1" applyBorder="1" applyAlignment="1" applyProtection="1">
      <alignment vertical="center"/>
      <protection locked="0"/>
    </xf>
    <xf numFmtId="3" fontId="28" fillId="6" borderId="34" xfId="0" applyNumberFormat="1" applyFont="1" applyFill="1" applyBorder="1" applyAlignment="1" applyProtection="1">
      <alignment vertical="center"/>
      <protection locked="0"/>
    </xf>
    <xf numFmtId="4" fontId="28" fillId="6" borderId="25" xfId="0" applyNumberFormat="1" applyFont="1" applyFill="1" applyBorder="1" applyAlignment="1" applyProtection="1">
      <alignment vertical="center"/>
      <protection locked="0"/>
    </xf>
    <xf numFmtId="0" fontId="28" fillId="6" borderId="25" xfId="0" applyNumberFormat="1" applyFont="1" applyFill="1" applyBorder="1" applyAlignment="1" applyProtection="1">
      <alignment horizontal="right" vertical="center"/>
      <protection locked="0"/>
    </xf>
    <xf numFmtId="0" fontId="28" fillId="6" borderId="25" xfId="1" applyNumberFormat="1" applyFont="1" applyFill="1" applyBorder="1" applyAlignment="1" applyProtection="1">
      <alignment vertical="center"/>
      <protection locked="0"/>
    </xf>
    <xf numFmtId="0" fontId="28" fillId="6" borderId="34" xfId="0" applyNumberFormat="1" applyFont="1" applyFill="1" applyBorder="1" applyAlignment="1" applyProtection="1">
      <alignment vertical="center"/>
      <protection locked="0"/>
    </xf>
    <xf numFmtId="0" fontId="28" fillId="6" borderId="25" xfId="0" applyNumberFormat="1" applyFont="1" applyFill="1" applyBorder="1" applyAlignment="1" applyProtection="1">
      <alignment vertical="center"/>
      <protection locked="0"/>
    </xf>
    <xf numFmtId="0" fontId="28" fillId="6" borderId="31" xfId="0" applyNumberFormat="1" applyFont="1" applyFill="1" applyBorder="1" applyAlignment="1" applyProtection="1">
      <alignment vertical="center"/>
      <protection locked="0"/>
    </xf>
    <xf numFmtId="3" fontId="28" fillId="6" borderId="36" xfId="0" applyNumberFormat="1" applyFont="1" applyFill="1" applyBorder="1" applyAlignment="1" applyProtection="1">
      <alignment vertical="center"/>
      <protection locked="0"/>
    </xf>
    <xf numFmtId="3" fontId="22" fillId="6" borderId="37" xfId="1" applyNumberFormat="1" applyFont="1" applyFill="1" applyBorder="1" applyAlignment="1" applyProtection="1">
      <alignment vertical="center"/>
      <protection locked="0"/>
    </xf>
    <xf numFmtId="3" fontId="22" fillId="6" borderId="38" xfId="1" applyNumberFormat="1" applyFont="1" applyFill="1" applyBorder="1" applyAlignment="1" applyProtection="1">
      <alignment vertical="center"/>
      <protection locked="0"/>
    </xf>
    <xf numFmtId="3" fontId="22" fillId="6" borderId="39" xfId="1" applyNumberFormat="1" applyFont="1" applyFill="1" applyBorder="1" applyAlignment="1" applyProtection="1">
      <alignment vertical="center"/>
      <protection locked="0"/>
    </xf>
    <xf numFmtId="3" fontId="22" fillId="6" borderId="40" xfId="1" applyNumberFormat="1" applyFont="1" applyFill="1" applyBorder="1" applyAlignment="1" applyProtection="1">
      <alignment vertical="center"/>
      <protection locked="0"/>
    </xf>
    <xf numFmtId="3" fontId="22" fillId="6" borderId="41" xfId="1" applyNumberFormat="1" applyFont="1" applyFill="1" applyBorder="1" applyAlignment="1" applyProtection="1">
      <alignment vertical="center"/>
      <protection locked="0"/>
    </xf>
    <xf numFmtId="3" fontId="22" fillId="6" borderId="42" xfId="1" applyNumberFormat="1" applyFont="1" applyFill="1" applyBorder="1" applyAlignment="1" applyProtection="1">
      <alignment vertical="center"/>
      <protection locked="0"/>
    </xf>
    <xf numFmtId="3" fontId="22" fillId="6" borderId="43" xfId="1" applyNumberFormat="1" applyFont="1" applyFill="1" applyBorder="1" applyAlignment="1" applyProtection="1">
      <alignment vertical="center"/>
      <protection locked="0"/>
    </xf>
    <xf numFmtId="3" fontId="22" fillId="6" borderId="44" xfId="1" applyNumberFormat="1" applyFont="1" applyFill="1" applyBorder="1" applyAlignment="1" applyProtection="1">
      <alignment vertical="center"/>
      <protection locked="0"/>
    </xf>
    <xf numFmtId="0" fontId="21" fillId="5" borderId="0" xfId="0" applyFont="1" applyFill="1" applyProtection="1"/>
    <xf numFmtId="164" fontId="21" fillId="5" borderId="0" xfId="0" applyNumberFormat="1" applyFont="1" applyFill="1" applyProtection="1"/>
    <xf numFmtId="0" fontId="21" fillId="5" borderId="0" xfId="0" applyFont="1" applyFill="1" applyAlignment="1" applyProtection="1">
      <alignment horizontal="left"/>
    </xf>
    <xf numFmtId="164" fontId="21" fillId="5" borderId="0" xfId="0" applyNumberFormat="1" applyFont="1" applyFill="1" applyAlignment="1" applyProtection="1">
      <alignment horizontal="left"/>
    </xf>
    <xf numFmtId="0" fontId="25" fillId="5" borderId="0" xfId="0" applyFont="1" applyFill="1" applyProtection="1"/>
    <xf numFmtId="164" fontId="25" fillId="5" borderId="0" xfId="0" applyNumberFormat="1" applyFont="1" applyFill="1" applyProtection="1"/>
    <xf numFmtId="0" fontId="21" fillId="5" borderId="0" xfId="0" applyNumberFormat="1" applyFont="1" applyFill="1" applyProtection="1"/>
    <xf numFmtId="165" fontId="21" fillId="5" borderId="0" xfId="0" applyNumberFormat="1" applyFont="1" applyFill="1" applyProtection="1"/>
    <xf numFmtId="0" fontId="23" fillId="5" borderId="0" xfId="0" applyFont="1" applyFill="1" applyProtection="1"/>
    <xf numFmtId="164" fontId="23" fillId="5" borderId="0" xfId="0" applyNumberFormat="1" applyFont="1" applyFill="1" applyProtection="1"/>
    <xf numFmtId="0" fontId="3" fillId="0" borderId="0" xfId="0" applyFont="1" applyAlignment="1" applyProtection="1">
      <alignment horizontal="right"/>
    </xf>
    <xf numFmtId="3" fontId="27" fillId="0" borderId="35" xfId="0" applyNumberFormat="1" applyFont="1" applyBorder="1" applyAlignment="1" applyProtection="1">
      <alignment vertical="center"/>
    </xf>
    <xf numFmtId="3" fontId="27" fillId="0" borderId="35" xfId="0" applyNumberFormat="1" applyFont="1" applyBorder="1" applyAlignment="1" applyProtection="1">
      <alignment vertical="center"/>
      <protection locked="0"/>
    </xf>
    <xf numFmtId="3" fontId="27" fillId="5" borderId="35" xfId="0" applyNumberFormat="1" applyFont="1" applyFill="1" applyBorder="1" applyAlignment="1" applyProtection="1">
      <alignment vertical="center"/>
      <protection locked="0"/>
    </xf>
    <xf numFmtId="3" fontId="27" fillId="5" borderId="48" xfId="0" applyNumberFormat="1" applyFont="1" applyFill="1" applyBorder="1" applyAlignment="1" applyProtection="1">
      <alignment vertical="center"/>
    </xf>
    <xf numFmtId="3" fontId="28" fillId="6" borderId="32" xfId="0" applyNumberFormat="1" applyFont="1" applyFill="1" applyBorder="1" applyAlignment="1" applyProtection="1">
      <alignment vertical="center"/>
    </xf>
    <xf numFmtId="3" fontId="27" fillId="0" borderId="50" xfId="0" applyNumberFormat="1" applyFont="1" applyBorder="1" applyAlignment="1" applyProtection="1">
      <alignment vertical="center"/>
    </xf>
    <xf numFmtId="3" fontId="27" fillId="0" borderId="50" xfId="0" applyNumberFormat="1" applyFont="1" applyBorder="1" applyAlignment="1" applyProtection="1">
      <alignment vertical="center"/>
      <protection locked="0"/>
    </xf>
    <xf numFmtId="3" fontId="27" fillId="5" borderId="50" xfId="0" applyNumberFormat="1" applyFont="1" applyFill="1" applyBorder="1" applyAlignment="1" applyProtection="1">
      <alignment vertical="center"/>
      <protection locked="0"/>
    </xf>
    <xf numFmtId="3" fontId="27" fillId="5" borderId="51" xfId="0" applyNumberFormat="1" applyFont="1" applyFill="1" applyBorder="1" applyAlignment="1" applyProtection="1">
      <alignment vertical="center"/>
    </xf>
    <xf numFmtId="0" fontId="5" fillId="6" borderId="52" xfId="0" applyFont="1" applyFill="1" applyBorder="1" applyAlignment="1" applyProtection="1">
      <alignment horizontal="center" vertical="center"/>
    </xf>
    <xf numFmtId="164" fontId="5" fillId="6" borderId="54" xfId="0" applyNumberFormat="1" applyFont="1" applyFill="1" applyBorder="1" applyAlignment="1" applyProtection="1">
      <alignment vertical="center"/>
    </xf>
    <xf numFmtId="0" fontId="5" fillId="6" borderId="59" xfId="0" applyFont="1" applyFill="1" applyBorder="1" applyAlignment="1" applyProtection="1">
      <alignment horizontal="center" vertical="center"/>
    </xf>
    <xf numFmtId="3" fontId="27" fillId="0" borderId="60" xfId="0" applyNumberFormat="1" applyFont="1" applyBorder="1" applyAlignment="1" applyProtection="1">
      <alignment vertical="center"/>
    </xf>
    <xf numFmtId="3" fontId="22" fillId="6" borderId="61" xfId="1" applyNumberFormat="1" applyFont="1" applyFill="1" applyBorder="1" applyAlignment="1" applyProtection="1">
      <alignment vertical="center"/>
      <protection locked="0"/>
    </xf>
    <xf numFmtId="3" fontId="28" fillId="6" borderId="62" xfId="0" applyNumberFormat="1" applyFont="1" applyFill="1" applyBorder="1" applyAlignment="1" applyProtection="1">
      <alignment vertical="center"/>
      <protection locked="0"/>
    </xf>
    <xf numFmtId="3" fontId="27" fillId="0" borderId="63" xfId="0" applyNumberFormat="1" applyFont="1" applyBorder="1" applyAlignment="1" applyProtection="1">
      <alignment vertical="center"/>
    </xf>
    <xf numFmtId="3" fontId="27" fillId="0" borderId="67" xfId="0" applyNumberFormat="1" applyFont="1" applyBorder="1" applyAlignment="1" applyProtection="1">
      <alignment vertical="center"/>
    </xf>
    <xf numFmtId="3" fontId="27" fillId="0" borderId="67" xfId="0" applyNumberFormat="1" applyFont="1" applyBorder="1" applyAlignment="1" applyProtection="1">
      <alignment vertical="center"/>
      <protection locked="0"/>
    </xf>
    <xf numFmtId="3" fontId="27" fillId="5" borderId="67" xfId="0" applyNumberFormat="1" applyFont="1" applyFill="1" applyBorder="1" applyAlignment="1" applyProtection="1">
      <alignment vertical="center"/>
      <protection locked="0"/>
    </xf>
    <xf numFmtId="3" fontId="27" fillId="5" borderId="68" xfId="0" applyNumberFormat="1" applyFont="1" applyFill="1" applyBorder="1" applyAlignment="1" applyProtection="1">
      <alignment vertical="center"/>
    </xf>
    <xf numFmtId="3" fontId="27" fillId="0" borderId="69" xfId="0" applyNumberFormat="1" applyFont="1" applyBorder="1" applyAlignment="1" applyProtection="1">
      <alignment vertical="center"/>
    </xf>
    <xf numFmtId="3" fontId="27" fillId="0" borderId="70" xfId="0" applyNumberFormat="1" applyFont="1" applyBorder="1" applyAlignment="1" applyProtection="1">
      <alignment vertical="center"/>
    </xf>
    <xf numFmtId="3" fontId="27" fillId="0" borderId="71" xfId="0" applyNumberFormat="1" applyFont="1" applyBorder="1" applyAlignment="1" applyProtection="1">
      <alignment vertical="center"/>
    </xf>
    <xf numFmtId="3" fontId="22" fillId="6" borderId="72" xfId="1" applyNumberFormat="1" applyFont="1" applyFill="1" applyBorder="1" applyAlignment="1" applyProtection="1">
      <alignment vertical="center"/>
      <protection locked="0"/>
    </xf>
    <xf numFmtId="3" fontId="22" fillId="6" borderId="73" xfId="1" applyNumberFormat="1" applyFont="1" applyFill="1" applyBorder="1" applyAlignment="1" applyProtection="1">
      <alignment vertical="center"/>
      <protection locked="0"/>
    </xf>
    <xf numFmtId="3" fontId="22" fillId="6" borderId="74" xfId="1" applyNumberFormat="1" applyFont="1" applyFill="1" applyBorder="1" applyAlignment="1" applyProtection="1">
      <alignment vertical="center"/>
      <protection locked="0"/>
    </xf>
    <xf numFmtId="0" fontId="29" fillId="5" borderId="0" xfId="0" applyFont="1" applyFill="1" applyBorder="1" applyAlignment="1" applyProtection="1">
      <alignment horizontal="left" vertical="center"/>
    </xf>
    <xf numFmtId="0" fontId="20" fillId="0" borderId="0" xfId="0" applyFont="1" applyAlignment="1" applyProtection="1">
      <alignment vertical="center"/>
    </xf>
    <xf numFmtId="0" fontId="31" fillId="0" borderId="0" xfId="0" applyFont="1" applyAlignment="1" applyProtection="1">
      <alignment vertical="center"/>
    </xf>
    <xf numFmtId="4" fontId="30" fillId="5" borderId="0" xfId="1" applyNumberFormat="1" applyFont="1" applyFill="1" applyBorder="1" applyAlignment="1" applyProtection="1">
      <alignment horizontal="center" vertical="center"/>
    </xf>
    <xf numFmtId="4" fontId="27" fillId="5" borderId="0" xfId="1" applyNumberFormat="1" applyFont="1" applyFill="1" applyBorder="1" applyAlignment="1" applyProtection="1">
      <alignment horizontal="center" vertical="center"/>
    </xf>
    <xf numFmtId="4" fontId="23" fillId="5" borderId="0" xfId="1" applyNumberFormat="1" applyFont="1" applyFill="1" applyBorder="1" applyAlignment="1" applyProtection="1">
      <alignment horizontal="center" vertical="center"/>
    </xf>
    <xf numFmtId="0" fontId="32" fillId="5" borderId="0" xfId="0" applyFont="1" applyFill="1" applyBorder="1" applyAlignment="1" applyProtection="1">
      <alignment vertical="center"/>
      <protection locked="0"/>
    </xf>
    <xf numFmtId="4" fontId="27" fillId="0" borderId="50" xfId="0" applyNumberFormat="1" applyFont="1" applyBorder="1" applyAlignment="1" applyProtection="1">
      <alignment vertical="center"/>
    </xf>
    <xf numFmtId="4" fontId="28" fillId="6" borderId="22" xfId="0" applyNumberFormat="1" applyFont="1" applyFill="1" applyBorder="1" applyAlignment="1" applyProtection="1">
      <alignment vertical="center"/>
      <protection locked="0"/>
    </xf>
    <xf numFmtId="3" fontId="27" fillId="0" borderId="77" xfId="0" applyNumberFormat="1" applyFont="1" applyBorder="1" applyAlignment="1" applyProtection="1">
      <alignment vertical="center"/>
    </xf>
    <xf numFmtId="3" fontId="27" fillId="0" borderId="78" xfId="0" applyNumberFormat="1" applyFont="1" applyBorder="1" applyAlignment="1" applyProtection="1">
      <alignment vertical="center"/>
    </xf>
    <xf numFmtId="3" fontId="27" fillId="0" borderId="78" xfId="0" applyNumberFormat="1" applyFont="1" applyBorder="1" applyAlignment="1" applyProtection="1">
      <alignment vertical="center"/>
      <protection locked="0"/>
    </xf>
    <xf numFmtId="3" fontId="27" fillId="5" borderId="78" xfId="0" applyNumberFormat="1" applyFont="1" applyFill="1" applyBorder="1" applyAlignment="1" applyProtection="1">
      <alignment vertical="center"/>
      <protection locked="0"/>
    </xf>
    <xf numFmtId="4" fontId="27" fillId="0" borderId="79" xfId="0" applyNumberFormat="1" applyFont="1" applyBorder="1" applyAlignment="1" applyProtection="1">
      <alignment vertical="center"/>
    </xf>
    <xf numFmtId="3" fontId="27" fillId="0" borderId="80" xfId="0" applyNumberFormat="1" applyFont="1" applyBorder="1" applyAlignment="1" applyProtection="1">
      <alignment vertical="center"/>
      <protection locked="0"/>
    </xf>
    <xf numFmtId="3" fontId="27" fillId="0" borderId="81" xfId="0" applyNumberFormat="1" applyFont="1" applyBorder="1" applyAlignment="1" applyProtection="1">
      <alignment vertical="center"/>
      <protection locked="0"/>
    </xf>
    <xf numFmtId="3" fontId="27" fillId="0" borderId="82" xfId="0" applyNumberFormat="1" applyFont="1" applyBorder="1" applyAlignment="1" applyProtection="1">
      <alignment vertical="center"/>
      <protection locked="0"/>
    </xf>
    <xf numFmtId="3" fontId="27" fillId="0" borderId="83" xfId="0" applyNumberFormat="1" applyFont="1" applyBorder="1" applyAlignment="1" applyProtection="1">
      <alignment vertical="center"/>
      <protection locked="0"/>
    </xf>
    <xf numFmtId="3" fontId="27" fillId="0" borderId="51" xfId="0" applyNumberFormat="1" applyFont="1" applyBorder="1" applyAlignment="1" applyProtection="1">
      <alignment vertical="center"/>
      <protection locked="0"/>
    </xf>
    <xf numFmtId="3" fontId="28" fillId="6" borderId="20" xfId="0" applyNumberFormat="1" applyFont="1" applyFill="1" applyBorder="1" applyAlignment="1" applyProtection="1">
      <alignment vertical="center"/>
      <protection locked="0"/>
    </xf>
    <xf numFmtId="4" fontId="28" fillId="6" borderId="20" xfId="0" applyNumberFormat="1" applyFont="1" applyFill="1" applyBorder="1" applyAlignment="1" applyProtection="1">
      <alignment vertical="center"/>
      <protection locked="0"/>
    </xf>
    <xf numFmtId="4" fontId="28" fillId="6" borderId="32" xfId="0" applyNumberFormat="1" applyFont="1" applyFill="1" applyBorder="1" applyAlignment="1" applyProtection="1">
      <alignment vertical="center"/>
      <protection locked="0"/>
    </xf>
    <xf numFmtId="3" fontId="28" fillId="6" borderId="25" xfId="0" applyNumberFormat="1" applyFont="1" applyFill="1" applyBorder="1" applyAlignment="1" applyProtection="1">
      <alignment vertical="center"/>
      <protection locked="0"/>
    </xf>
    <xf numFmtId="3" fontId="28" fillId="6" borderId="31" xfId="0" applyNumberFormat="1" applyFont="1" applyFill="1" applyBorder="1" applyAlignment="1" applyProtection="1">
      <alignment vertical="center"/>
      <protection locked="0"/>
    </xf>
    <xf numFmtId="0" fontId="27" fillId="5" borderId="0" xfId="1" applyFont="1" applyFill="1" applyBorder="1" applyAlignment="1" applyProtection="1">
      <alignment vertical="center"/>
    </xf>
    <xf numFmtId="0" fontId="27" fillId="5" borderId="0" xfId="0" applyFont="1" applyFill="1" applyBorder="1" applyAlignment="1" applyProtection="1">
      <alignment vertical="center"/>
    </xf>
    <xf numFmtId="3" fontId="22" fillId="6" borderId="87" xfId="1" applyNumberFormat="1" applyFont="1" applyFill="1" applyBorder="1" applyAlignment="1" applyProtection="1">
      <alignment vertical="center"/>
      <protection locked="0"/>
    </xf>
    <xf numFmtId="3" fontId="22" fillId="6" borderId="88" xfId="1" applyNumberFormat="1" applyFont="1" applyFill="1" applyBorder="1" applyAlignment="1" applyProtection="1">
      <alignment vertical="center"/>
      <protection locked="0"/>
    </xf>
    <xf numFmtId="0" fontId="22" fillId="6" borderId="90" xfId="1" applyFont="1" applyFill="1" applyBorder="1" applyAlignment="1" applyProtection="1">
      <alignment vertical="center"/>
    </xf>
    <xf numFmtId="0" fontId="22" fillId="6" borderId="93" xfId="1" applyFont="1" applyFill="1" applyBorder="1" applyAlignment="1" applyProtection="1">
      <alignment vertical="center"/>
    </xf>
    <xf numFmtId="0" fontId="22" fillId="6" borderId="96" xfId="1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20" fillId="0" borderId="0" xfId="2" applyFont="1" applyBorder="1" applyAlignment="1" applyProtection="1">
      <alignment vertical="center"/>
    </xf>
    <xf numFmtId="0" fontId="21" fillId="0" borderId="0" xfId="0" applyFont="1" applyProtection="1"/>
    <xf numFmtId="0" fontId="21" fillId="0" borderId="0" xfId="0" applyFont="1" applyBorder="1" applyProtection="1"/>
    <xf numFmtId="0" fontId="34" fillId="0" borderId="0" xfId="1" applyFont="1" applyBorder="1" applyAlignment="1" applyProtection="1"/>
    <xf numFmtId="0" fontId="34" fillId="0" borderId="1" xfId="1" applyFont="1" applyBorder="1" applyAlignment="1" applyProtection="1"/>
    <xf numFmtId="0" fontId="34" fillId="0" borderId="1" xfId="1" applyFont="1" applyAlignment="1" applyProtection="1"/>
    <xf numFmtId="0" fontId="21" fillId="0" borderId="0" xfId="0" applyFont="1" applyAlignment="1" applyProtection="1">
      <alignment horizontal="left"/>
    </xf>
    <xf numFmtId="0" fontId="33" fillId="5" borderId="0" xfId="2" applyFont="1" applyFill="1" applyBorder="1" applyAlignment="1" applyProtection="1">
      <alignment vertical="center"/>
    </xf>
    <xf numFmtId="164" fontId="33" fillId="5" borderId="0" xfId="2" applyNumberFormat="1" applyFont="1" applyFill="1" applyBorder="1" applyAlignment="1" applyProtection="1">
      <alignment horizontal="left" vertical="center"/>
    </xf>
    <xf numFmtId="164" fontId="33" fillId="5" borderId="0" xfId="2" applyNumberFormat="1" applyFont="1" applyFill="1" applyBorder="1" applyAlignment="1" applyProtection="1">
      <alignment vertical="center"/>
    </xf>
    <xf numFmtId="4" fontId="28" fillId="6" borderId="84" xfId="0" applyNumberFormat="1" applyFont="1" applyFill="1" applyBorder="1" applyAlignment="1" applyProtection="1">
      <alignment vertical="center"/>
      <protection locked="0"/>
    </xf>
    <xf numFmtId="4" fontId="27" fillId="0" borderId="100" xfId="0" applyNumberFormat="1" applyFont="1" applyBorder="1" applyAlignment="1" applyProtection="1">
      <alignment vertical="center"/>
      <protection locked="0"/>
    </xf>
    <xf numFmtId="3" fontId="27" fillId="0" borderId="100" xfId="0" applyNumberFormat="1" applyFont="1" applyBorder="1" applyAlignment="1" applyProtection="1">
      <alignment vertical="center"/>
      <protection locked="0"/>
    </xf>
    <xf numFmtId="3" fontId="27" fillId="0" borderId="101" xfId="0" applyNumberFormat="1" applyFont="1" applyBorder="1" applyAlignment="1" applyProtection="1">
      <alignment vertical="center"/>
      <protection locked="0"/>
    </xf>
    <xf numFmtId="3" fontId="22" fillId="6" borderId="102" xfId="1" applyNumberFormat="1" applyFont="1" applyFill="1" applyBorder="1" applyAlignment="1" applyProtection="1">
      <alignment vertical="center"/>
      <protection locked="0"/>
    </xf>
    <xf numFmtId="3" fontId="27" fillId="0" borderId="103" xfId="0" applyNumberFormat="1" applyFont="1" applyBorder="1" applyAlignment="1" applyProtection="1">
      <alignment vertical="center"/>
      <protection locked="0"/>
    </xf>
    <xf numFmtId="3" fontId="22" fillId="6" borderId="104" xfId="1" applyNumberFormat="1" applyFont="1" applyFill="1" applyBorder="1" applyAlignment="1" applyProtection="1">
      <alignment vertical="center"/>
      <protection locked="0"/>
    </xf>
    <xf numFmtId="3" fontId="28" fillId="6" borderId="105" xfId="0" applyNumberFormat="1" applyFont="1" applyFill="1" applyBorder="1" applyAlignment="1" applyProtection="1">
      <alignment vertical="center"/>
      <protection locked="0"/>
    </xf>
    <xf numFmtId="167" fontId="27" fillId="0" borderId="50" xfId="0" applyNumberFormat="1" applyFont="1" applyBorder="1" applyAlignment="1" applyProtection="1">
      <alignment vertical="center"/>
      <protection locked="0"/>
    </xf>
    <xf numFmtId="0" fontId="3" fillId="5" borderId="0" xfId="0" applyFont="1" applyFill="1" applyProtection="1"/>
    <xf numFmtId="0" fontId="3" fillId="5" borderId="0" xfId="0" applyFont="1" applyFill="1" applyAlignment="1" applyProtection="1">
      <alignment horizontal="right"/>
    </xf>
    <xf numFmtId="3" fontId="3" fillId="5" borderId="0" xfId="0" applyNumberFormat="1" applyFont="1" applyFill="1" applyProtection="1"/>
    <xf numFmtId="3" fontId="4" fillId="5" borderId="0" xfId="0" applyNumberFormat="1" applyFont="1" applyFill="1" applyAlignment="1" applyProtection="1">
      <alignment vertical="top"/>
    </xf>
    <xf numFmtId="0" fontId="18" fillId="5" borderId="0" xfId="0" applyFont="1" applyFill="1" applyProtection="1"/>
    <xf numFmtId="3" fontId="18" fillId="5" borderId="0" xfId="0" applyNumberFormat="1" applyFont="1" applyFill="1" applyAlignment="1" applyProtection="1">
      <alignment vertical="center"/>
    </xf>
    <xf numFmtId="0" fontId="17" fillId="5" borderId="0" xfId="0" applyFont="1" applyFill="1" applyAlignment="1" applyProtection="1">
      <alignment horizontal="left" vertical="center"/>
    </xf>
    <xf numFmtId="0" fontId="5" fillId="5" borderId="0" xfId="0" applyFont="1" applyFill="1" applyAlignment="1" applyProtection="1">
      <protection locked="0"/>
    </xf>
    <xf numFmtId="0" fontId="16" fillId="5" borderId="0" xfId="0" applyFont="1" applyFill="1" applyAlignment="1" applyProtection="1">
      <alignment horizontal="center"/>
      <protection locked="0"/>
    </xf>
    <xf numFmtId="0" fontId="4" fillId="5" borderId="0" xfId="0" applyFont="1" applyFill="1" applyProtection="1">
      <protection locked="0"/>
    </xf>
    <xf numFmtId="0" fontId="16" fillId="5" borderId="0" xfId="0" applyFont="1" applyFill="1" applyProtection="1">
      <protection locked="0"/>
    </xf>
    <xf numFmtId="0" fontId="4" fillId="5" borderId="0" xfId="0" applyFont="1" applyFill="1" applyAlignment="1" applyProtection="1">
      <protection locked="0"/>
    </xf>
    <xf numFmtId="0" fontId="5" fillId="5" borderId="0" xfId="0" applyFont="1" applyFill="1" applyProtection="1">
      <protection locked="0"/>
    </xf>
    <xf numFmtId="3" fontId="5" fillId="5" borderId="0" xfId="0" applyNumberFormat="1" applyFont="1" applyFill="1" applyAlignment="1" applyProtection="1">
      <protection locked="0"/>
    </xf>
    <xf numFmtId="3" fontId="16" fillId="5" borderId="0" xfId="0" applyNumberFormat="1" applyFont="1" applyFill="1" applyProtection="1">
      <protection locked="0"/>
    </xf>
    <xf numFmtId="0" fontId="14" fillId="5" borderId="0" xfId="0" applyFont="1" applyFill="1" applyProtection="1">
      <protection locked="0"/>
    </xf>
    <xf numFmtId="2" fontId="5" fillId="5" borderId="0" xfId="0" applyNumberFormat="1" applyFont="1" applyFill="1" applyAlignment="1" applyProtection="1">
      <protection locked="0"/>
    </xf>
    <xf numFmtId="1" fontId="5" fillId="5" borderId="0" xfId="0" applyNumberFormat="1" applyFont="1" applyFill="1" applyAlignment="1" applyProtection="1">
      <protection locked="0"/>
    </xf>
    <xf numFmtId="0" fontId="1" fillId="5" borderId="0" xfId="0" applyFont="1" applyFill="1" applyAlignment="1" applyProtection="1">
      <alignment vertical="center"/>
    </xf>
    <xf numFmtId="0" fontId="31" fillId="5" borderId="0" xfId="1" applyFont="1" applyFill="1" applyBorder="1" applyAlignment="1" applyProtection="1">
      <alignment vertical="center"/>
    </xf>
    <xf numFmtId="0" fontId="31" fillId="5" borderId="0" xfId="0" applyFont="1" applyFill="1" applyProtection="1"/>
    <xf numFmtId="3" fontId="31" fillId="5" borderId="0" xfId="0" applyNumberFormat="1" applyFont="1" applyFill="1" applyProtection="1"/>
    <xf numFmtId="0" fontId="31" fillId="5" borderId="0" xfId="0" applyFont="1" applyFill="1" applyAlignment="1" applyProtection="1">
      <alignment vertical="center"/>
    </xf>
    <xf numFmtId="3" fontId="31" fillId="5" borderId="0" xfId="1" applyNumberFormat="1" applyFont="1" applyFill="1" applyBorder="1" applyAlignment="1" applyProtection="1">
      <alignment vertical="center"/>
    </xf>
    <xf numFmtId="4" fontId="23" fillId="5" borderId="0" xfId="0" applyNumberFormat="1" applyFont="1" applyFill="1" applyProtection="1"/>
    <xf numFmtId="168" fontId="31" fillId="5" borderId="0" xfId="0" applyNumberFormat="1" applyFont="1" applyFill="1" applyAlignment="1" applyProtection="1">
      <alignment vertical="center"/>
    </xf>
    <xf numFmtId="3" fontId="23" fillId="5" borderId="0" xfId="0" applyNumberFormat="1" applyFont="1" applyFill="1" applyProtection="1"/>
    <xf numFmtId="0" fontId="20" fillId="5" borderId="0" xfId="0" applyFont="1" applyFill="1" applyAlignment="1" applyProtection="1">
      <alignment vertical="center"/>
    </xf>
    <xf numFmtId="0" fontId="21" fillId="5" borderId="0" xfId="0" applyFont="1" applyFill="1" applyAlignment="1" applyProtection="1">
      <alignment vertical="center"/>
    </xf>
    <xf numFmtId="0" fontId="21" fillId="5" borderId="0" xfId="0" applyFont="1" applyFill="1" applyBorder="1" applyAlignment="1" applyProtection="1">
      <alignment vertical="center"/>
    </xf>
    <xf numFmtId="0" fontId="20" fillId="5" borderId="0" xfId="2" applyFont="1" applyFill="1" applyBorder="1" applyAlignment="1" applyProtection="1">
      <alignment vertical="center"/>
    </xf>
    <xf numFmtId="0" fontId="21" fillId="5" borderId="0" xfId="0" applyFont="1" applyFill="1" applyBorder="1" applyProtection="1"/>
    <xf numFmtId="0" fontId="34" fillId="5" borderId="0" xfId="1" applyFont="1" applyFill="1" applyBorder="1" applyAlignment="1" applyProtection="1"/>
    <xf numFmtId="3" fontId="31" fillId="5" borderId="0" xfId="0" applyNumberFormat="1" applyFont="1" applyFill="1" applyBorder="1" applyAlignment="1" applyProtection="1">
      <alignment vertical="center"/>
    </xf>
    <xf numFmtId="169" fontId="23" fillId="5" borderId="0" xfId="0" applyNumberFormat="1" applyFont="1" applyFill="1" applyProtection="1"/>
    <xf numFmtId="2" fontId="23" fillId="5" borderId="0" xfId="0" applyNumberFormat="1" applyFont="1" applyFill="1" applyProtection="1"/>
    <xf numFmtId="3" fontId="27" fillId="0" borderId="128" xfId="0" applyNumberFormat="1" applyFont="1" applyBorder="1" applyAlignment="1" applyProtection="1">
      <alignment vertical="center"/>
    </xf>
    <xf numFmtId="3" fontId="27" fillId="5" borderId="100" xfId="0" applyNumberFormat="1" applyFont="1" applyFill="1" applyBorder="1" applyAlignment="1" applyProtection="1">
      <alignment vertical="center"/>
      <protection locked="0"/>
    </xf>
    <xf numFmtId="4" fontId="27" fillId="0" borderId="131" xfId="0" applyNumberFormat="1" applyFont="1" applyBorder="1" applyAlignment="1" applyProtection="1">
      <alignment vertical="center"/>
      <protection locked="0"/>
    </xf>
    <xf numFmtId="3" fontId="27" fillId="0" borderId="131" xfId="0" applyNumberFormat="1" applyFont="1" applyBorder="1" applyAlignment="1" applyProtection="1">
      <alignment vertical="center"/>
      <protection locked="0"/>
    </xf>
    <xf numFmtId="3" fontId="27" fillId="0" borderId="132" xfId="0" applyNumberFormat="1" applyFont="1" applyBorder="1" applyAlignment="1" applyProtection="1">
      <alignment vertical="center"/>
      <protection locked="0"/>
    </xf>
    <xf numFmtId="1" fontId="24" fillId="3" borderId="29" xfId="0" applyNumberFormat="1" applyFont="1" applyFill="1" applyBorder="1" applyAlignment="1" applyProtection="1">
      <alignment horizontal="center" vertical="center"/>
    </xf>
    <xf numFmtId="1" fontId="24" fillId="3" borderId="2" xfId="0" applyNumberFormat="1" applyFont="1" applyFill="1" applyBorder="1" applyAlignment="1" applyProtection="1">
      <alignment horizontal="center" vertical="center"/>
    </xf>
    <xf numFmtId="1" fontId="24" fillId="3" borderId="30" xfId="0" applyNumberFormat="1" applyFont="1" applyFill="1" applyBorder="1" applyAlignment="1" applyProtection="1">
      <alignment horizontal="center" vertical="center"/>
    </xf>
    <xf numFmtId="3" fontId="22" fillId="6" borderId="45" xfId="1" applyNumberFormat="1" applyFont="1" applyFill="1" applyBorder="1" applyAlignment="1" applyProtection="1">
      <alignment horizontal="right" vertical="center"/>
      <protection locked="0"/>
    </xf>
    <xf numFmtId="3" fontId="22" fillId="6" borderId="46" xfId="1" applyNumberFormat="1" applyFont="1" applyFill="1" applyBorder="1" applyAlignment="1" applyProtection="1">
      <alignment horizontal="right" vertical="center"/>
      <protection locked="0"/>
    </xf>
    <xf numFmtId="0" fontId="27" fillId="6" borderId="25" xfId="0" applyFont="1" applyFill="1" applyBorder="1" applyAlignment="1">
      <alignment horizontal="center" vertical="center"/>
    </xf>
    <xf numFmtId="0" fontId="22" fillId="6" borderId="20" xfId="0" applyFont="1" applyFill="1" applyBorder="1" applyAlignment="1" applyProtection="1">
      <alignment horizontal="center" vertical="center"/>
      <protection locked="0"/>
    </xf>
    <xf numFmtId="0" fontId="22" fillId="6" borderId="22" xfId="0" applyFont="1" applyFill="1" applyBorder="1" applyAlignment="1" applyProtection="1">
      <alignment horizontal="center" vertical="center"/>
      <protection locked="0"/>
    </xf>
    <xf numFmtId="0" fontId="22" fillId="6" borderId="21" xfId="0" applyFont="1" applyFill="1" applyBorder="1" applyAlignment="1" applyProtection="1">
      <alignment horizontal="center" vertical="center"/>
      <protection locked="0"/>
    </xf>
    <xf numFmtId="0" fontId="22" fillId="6" borderId="23" xfId="0" applyFont="1" applyFill="1" applyBorder="1" applyAlignment="1" applyProtection="1">
      <alignment horizontal="center" vertical="center"/>
      <protection locked="0"/>
    </xf>
    <xf numFmtId="0" fontId="27" fillId="6" borderId="22" xfId="0" applyFont="1" applyFill="1" applyBorder="1" applyAlignment="1">
      <alignment horizontal="left" vertical="center" wrapText="1"/>
    </xf>
    <xf numFmtId="0" fontId="27" fillId="6" borderId="23" xfId="0" applyFont="1" applyFill="1" applyBorder="1" applyAlignment="1">
      <alignment horizontal="left" vertical="center" wrapText="1"/>
    </xf>
    <xf numFmtId="0" fontId="27" fillId="6" borderId="24" xfId="0" applyFont="1" applyFill="1" applyBorder="1" applyAlignment="1">
      <alignment horizontal="left" vertical="center" wrapText="1"/>
    </xf>
    <xf numFmtId="0" fontId="27" fillId="6" borderId="23" xfId="0" applyFont="1" applyFill="1" applyBorder="1" applyAlignment="1">
      <alignment horizontal="center" vertical="center" wrapText="1"/>
    </xf>
    <xf numFmtId="0" fontId="27" fillId="6" borderId="24" xfId="0" applyFont="1" applyFill="1" applyBorder="1" applyAlignment="1">
      <alignment horizontal="center" vertical="center" wrapText="1"/>
    </xf>
    <xf numFmtId="0" fontId="27" fillId="6" borderId="31" xfId="0" applyFont="1" applyFill="1" applyBorder="1" applyAlignment="1">
      <alignment horizontal="center" vertical="center"/>
    </xf>
    <xf numFmtId="0" fontId="27" fillId="6" borderId="32" xfId="0" applyFont="1" applyFill="1" applyBorder="1" applyAlignment="1">
      <alignment horizontal="left" vertical="center" wrapText="1"/>
    </xf>
    <xf numFmtId="0" fontId="27" fillId="6" borderId="33" xfId="0" applyFont="1" applyFill="1" applyBorder="1" applyAlignment="1">
      <alignment horizontal="left" vertical="center" wrapText="1"/>
    </xf>
    <xf numFmtId="0" fontId="26" fillId="5" borderId="127" xfId="0" applyFont="1" applyFill="1" applyBorder="1" applyAlignment="1" applyProtection="1">
      <alignment horizontal="left" vertical="center"/>
      <protection locked="0"/>
    </xf>
    <xf numFmtId="0" fontId="22" fillId="6" borderId="64" xfId="0" applyFont="1" applyFill="1" applyBorder="1" applyAlignment="1">
      <alignment horizontal="left" vertical="center"/>
    </xf>
    <xf numFmtId="0" fontId="22" fillId="6" borderId="47" xfId="0" applyFont="1" applyFill="1" applyBorder="1" applyAlignment="1">
      <alignment horizontal="left" vertical="center"/>
    </xf>
    <xf numFmtId="0" fontId="22" fillId="6" borderId="53" xfId="0" applyFont="1" applyFill="1" applyBorder="1" applyAlignment="1" applyProtection="1">
      <alignment horizontal="center" vertical="center"/>
      <protection locked="0"/>
    </xf>
    <xf numFmtId="0" fontId="22" fillId="6" borderId="54" xfId="0" applyFont="1" applyFill="1" applyBorder="1" applyAlignment="1" applyProtection="1">
      <alignment horizontal="center" vertical="center"/>
      <protection locked="0"/>
    </xf>
    <xf numFmtId="0" fontId="22" fillId="6" borderId="56" xfId="0" applyFont="1" applyFill="1" applyBorder="1" applyAlignment="1" applyProtection="1">
      <alignment horizontal="center" vertical="center"/>
      <protection locked="0"/>
    </xf>
    <xf numFmtId="0" fontId="22" fillId="6" borderId="49" xfId="0" applyFont="1" applyFill="1" applyBorder="1" applyAlignment="1" applyProtection="1">
      <alignment horizontal="center" vertical="center"/>
      <protection locked="0"/>
    </xf>
    <xf numFmtId="0" fontId="22" fillId="6" borderId="58" xfId="0" applyFont="1" applyFill="1" applyBorder="1" applyAlignment="1" applyProtection="1">
      <alignment horizontal="center" vertical="center"/>
      <protection locked="0"/>
    </xf>
    <xf numFmtId="0" fontId="22" fillId="6" borderId="52" xfId="0" applyFont="1" applyFill="1" applyBorder="1" applyAlignment="1" applyProtection="1">
      <alignment horizontal="center" vertical="center"/>
      <protection locked="0"/>
    </xf>
    <xf numFmtId="0" fontId="14" fillId="5" borderId="0" xfId="0" applyFont="1" applyFill="1" applyAlignment="1" applyProtection="1">
      <alignment horizontal="left" wrapText="1"/>
      <protection locked="0"/>
    </xf>
    <xf numFmtId="0" fontId="15" fillId="5" borderId="0" xfId="0" applyFont="1" applyFill="1" applyAlignment="1" applyProtection="1">
      <alignment wrapText="1"/>
      <protection locked="0"/>
    </xf>
    <xf numFmtId="164" fontId="5" fillId="6" borderId="54" xfId="0" applyNumberFormat="1" applyFont="1" applyFill="1" applyBorder="1" applyAlignment="1" applyProtection="1">
      <alignment horizontal="center" vertical="center"/>
    </xf>
    <xf numFmtId="164" fontId="5" fillId="6" borderId="49" xfId="0" applyNumberFormat="1" applyFont="1" applyFill="1" applyBorder="1" applyAlignment="1" applyProtection="1">
      <alignment horizontal="center" vertical="center"/>
    </xf>
    <xf numFmtId="164" fontId="5" fillId="6" borderId="55" xfId="0" applyNumberFormat="1" applyFont="1" applyFill="1" applyBorder="1" applyAlignment="1" applyProtection="1">
      <alignment horizontal="center" vertical="center"/>
    </xf>
    <xf numFmtId="164" fontId="5" fillId="6" borderId="57" xfId="0" applyNumberFormat="1" applyFont="1" applyFill="1" applyBorder="1" applyAlignment="1" applyProtection="1">
      <alignment horizontal="center" vertical="center"/>
    </xf>
    <xf numFmtId="0" fontId="5" fillId="6" borderId="49" xfId="0" applyFont="1" applyFill="1" applyBorder="1" applyAlignment="1" applyProtection="1">
      <alignment horizontal="center" vertical="center" wrapText="1"/>
    </xf>
    <xf numFmtId="0" fontId="5" fillId="6" borderId="52" xfId="0" applyFont="1" applyFill="1" applyBorder="1" applyAlignment="1" applyProtection="1">
      <alignment horizontal="center" vertical="center" wrapText="1"/>
    </xf>
    <xf numFmtId="0" fontId="5" fillId="6" borderId="54" xfId="0" applyFont="1" applyFill="1" applyBorder="1" applyAlignment="1" applyProtection="1">
      <alignment horizontal="center" vertical="center" wrapText="1"/>
    </xf>
    <xf numFmtId="0" fontId="22" fillId="6" borderId="65" xfId="0" applyFont="1" applyFill="1" applyBorder="1" applyAlignment="1">
      <alignment horizontal="left" vertical="center"/>
    </xf>
    <xf numFmtId="0" fontId="22" fillId="6" borderId="66" xfId="0" applyFont="1" applyFill="1" applyBorder="1" applyAlignment="1">
      <alignment horizontal="left" vertical="center"/>
    </xf>
    <xf numFmtId="0" fontId="22" fillId="6" borderId="54" xfId="0" applyFont="1" applyFill="1" applyBorder="1" applyAlignment="1" applyProtection="1">
      <alignment horizontal="right" vertical="center" wrapText="1"/>
      <protection locked="0"/>
    </xf>
    <xf numFmtId="0" fontId="22" fillId="6" borderId="49" xfId="0" applyFont="1" applyFill="1" applyBorder="1" applyAlignment="1" applyProtection="1">
      <alignment horizontal="right" vertical="center" wrapText="1"/>
      <protection locked="0"/>
    </xf>
    <xf numFmtId="0" fontId="22" fillId="6" borderId="52" xfId="0" applyFont="1" applyFill="1" applyBorder="1" applyAlignment="1" applyProtection="1">
      <alignment horizontal="right" vertical="center" wrapText="1"/>
      <protection locked="0"/>
    </xf>
    <xf numFmtId="0" fontId="26" fillId="5" borderId="0" xfId="0" applyFont="1" applyFill="1" applyBorder="1" applyAlignment="1" applyProtection="1">
      <alignment horizontal="left" vertical="center"/>
      <protection locked="0"/>
    </xf>
    <xf numFmtId="0" fontId="22" fillId="6" borderId="75" xfId="0" applyFont="1" applyFill="1" applyBorder="1" applyAlignment="1">
      <alignment horizontal="left" vertical="center"/>
    </xf>
    <xf numFmtId="0" fontId="22" fillId="6" borderId="76" xfId="0" applyFont="1" applyFill="1" applyBorder="1" applyAlignment="1">
      <alignment horizontal="left" vertical="center"/>
    </xf>
    <xf numFmtId="0" fontId="22" fillId="6" borderId="35" xfId="0" applyFont="1" applyFill="1" applyBorder="1" applyAlignment="1" applyProtection="1">
      <alignment horizontal="center" vertical="center"/>
    </xf>
    <xf numFmtId="0" fontId="22" fillId="6" borderId="86" xfId="0" applyFont="1" applyFill="1" applyBorder="1" applyAlignment="1" applyProtection="1">
      <alignment horizontal="left" vertical="center" wrapText="1"/>
    </xf>
    <xf numFmtId="0" fontId="22" fillId="6" borderId="85" xfId="0" applyFont="1" applyFill="1" applyBorder="1" applyAlignment="1" applyProtection="1">
      <alignment horizontal="left" vertical="center" wrapText="1"/>
    </xf>
    <xf numFmtId="0" fontId="22" fillId="6" borderId="50" xfId="0" applyFont="1" applyFill="1" applyBorder="1" applyAlignment="1" applyProtection="1">
      <alignment horizontal="left" vertical="center" wrapText="1"/>
    </xf>
    <xf numFmtId="0" fontId="22" fillId="6" borderId="85" xfId="0" applyFont="1" applyFill="1" applyBorder="1" applyAlignment="1" applyProtection="1">
      <alignment horizontal="center" vertical="center"/>
    </xf>
    <xf numFmtId="0" fontId="22" fillId="6" borderId="50" xfId="0" applyFont="1" applyFill="1" applyBorder="1" applyAlignment="1" applyProtection="1">
      <alignment horizontal="center" vertical="center"/>
    </xf>
    <xf numFmtId="0" fontId="22" fillId="6" borderId="89" xfId="0" applyFont="1" applyFill="1" applyBorder="1" applyAlignment="1" applyProtection="1">
      <alignment horizontal="center" vertical="center"/>
      <protection locked="0"/>
    </xf>
    <xf numFmtId="0" fontId="22" fillId="6" borderId="90" xfId="0" applyFont="1" applyFill="1" applyBorder="1" applyAlignment="1" applyProtection="1">
      <alignment horizontal="center" vertical="center"/>
      <protection locked="0"/>
    </xf>
    <xf numFmtId="0" fontId="22" fillId="6" borderId="92" xfId="0" applyFont="1" applyFill="1" applyBorder="1" applyAlignment="1" applyProtection="1">
      <alignment horizontal="center" vertical="center"/>
      <protection locked="0"/>
    </xf>
    <xf numFmtId="0" fontId="22" fillId="6" borderId="93" xfId="0" applyFont="1" applyFill="1" applyBorder="1" applyAlignment="1" applyProtection="1">
      <alignment horizontal="center" vertical="center"/>
      <protection locked="0"/>
    </xf>
    <xf numFmtId="0" fontId="22" fillId="6" borderId="95" xfId="0" applyFont="1" applyFill="1" applyBorder="1" applyAlignment="1" applyProtection="1">
      <alignment horizontal="center" vertical="center"/>
      <protection locked="0"/>
    </xf>
    <xf numFmtId="0" fontId="22" fillId="6" borderId="96" xfId="0" applyFont="1" applyFill="1" applyBorder="1" applyAlignment="1" applyProtection="1">
      <alignment horizontal="center" vertical="center"/>
      <protection locked="0"/>
    </xf>
    <xf numFmtId="0" fontId="22" fillId="6" borderId="90" xfId="1" applyFont="1" applyFill="1" applyBorder="1" applyAlignment="1" applyProtection="1">
      <alignment horizontal="left" vertical="center" wrapText="1"/>
    </xf>
    <xf numFmtId="0" fontId="22" fillId="6" borderId="93" xfId="1" applyFont="1" applyFill="1" applyBorder="1" applyAlignment="1" applyProtection="1">
      <alignment horizontal="left" vertical="center" wrapText="1"/>
    </xf>
    <xf numFmtId="0" fontId="22" fillId="6" borderId="96" xfId="1" applyFont="1" applyFill="1" applyBorder="1" applyAlignment="1" applyProtection="1">
      <alignment horizontal="left" vertical="center" wrapText="1"/>
    </xf>
    <xf numFmtId="0" fontId="22" fillId="6" borderId="90" xfId="0" applyFont="1" applyFill="1" applyBorder="1" applyAlignment="1" applyProtection="1">
      <alignment horizontal="left" vertical="center" wrapText="1"/>
    </xf>
    <xf numFmtId="0" fontId="22" fillId="6" borderId="93" xfId="0" applyFont="1" applyFill="1" applyBorder="1" applyAlignment="1" applyProtection="1">
      <alignment horizontal="left" vertical="center" wrapText="1"/>
    </xf>
    <xf numFmtId="0" fontId="22" fillId="6" borderId="96" xfId="0" applyFont="1" applyFill="1" applyBorder="1" applyAlignment="1" applyProtection="1">
      <alignment horizontal="left" vertical="center" wrapText="1"/>
    </xf>
    <xf numFmtId="0" fontId="22" fillId="6" borderId="91" xfId="0" applyFont="1" applyFill="1" applyBorder="1" applyAlignment="1" applyProtection="1">
      <alignment horizontal="left" vertical="center" wrapText="1"/>
    </xf>
    <xf numFmtId="0" fontId="22" fillId="6" borderId="94" xfId="0" applyFont="1" applyFill="1" applyBorder="1" applyAlignment="1" applyProtection="1">
      <alignment horizontal="left" vertical="center" wrapText="1"/>
    </xf>
    <xf numFmtId="0" fontId="22" fillId="6" borderId="97" xfId="0" applyFont="1" applyFill="1" applyBorder="1" applyAlignment="1" applyProtection="1">
      <alignment horizontal="left" vertical="center" wrapText="1"/>
    </xf>
    <xf numFmtId="0" fontId="22" fillId="6" borderId="109" xfId="1" applyFont="1" applyFill="1" applyBorder="1" applyAlignment="1" applyProtection="1">
      <alignment horizontal="left" vertical="center" wrapText="1"/>
    </xf>
    <xf numFmtId="0" fontId="22" fillId="6" borderId="113" xfId="1" applyFont="1" applyFill="1" applyBorder="1" applyAlignment="1" applyProtection="1">
      <alignment horizontal="left" vertical="center" wrapText="1"/>
    </xf>
    <xf numFmtId="0" fontId="22" fillId="6" borderId="110" xfId="1" applyFont="1" applyFill="1" applyBorder="1" applyAlignment="1" applyProtection="1">
      <alignment horizontal="left" vertical="center" wrapText="1"/>
    </xf>
    <xf numFmtId="0" fontId="22" fillId="6" borderId="114" xfId="1" applyFont="1" applyFill="1" applyBorder="1" applyAlignment="1" applyProtection="1">
      <alignment horizontal="left" vertical="center" wrapText="1"/>
    </xf>
    <xf numFmtId="0" fontId="22" fillId="6" borderId="107" xfId="0" applyFont="1" applyFill="1" applyBorder="1" applyAlignment="1" applyProtection="1">
      <alignment horizontal="center" vertical="center"/>
      <protection locked="0"/>
    </xf>
    <xf numFmtId="0" fontId="22" fillId="6" borderId="108" xfId="0" applyFont="1" applyFill="1" applyBorder="1" applyAlignment="1" applyProtection="1">
      <alignment horizontal="center" vertical="center"/>
      <protection locked="0"/>
    </xf>
    <xf numFmtId="0" fontId="22" fillId="6" borderId="111" xfId="0" applyFont="1" applyFill="1" applyBorder="1" applyAlignment="1" applyProtection="1">
      <alignment horizontal="center" vertical="center"/>
      <protection locked="0"/>
    </xf>
    <xf numFmtId="0" fontId="22" fillId="6" borderId="112" xfId="0" applyFont="1" applyFill="1" applyBorder="1" applyAlignment="1" applyProtection="1">
      <alignment horizontal="center" vertical="center"/>
      <protection locked="0"/>
    </xf>
    <xf numFmtId="0" fontId="22" fillId="6" borderId="106" xfId="0" applyFont="1" applyFill="1" applyBorder="1" applyAlignment="1">
      <alignment horizontal="left" vertical="center"/>
    </xf>
    <xf numFmtId="0" fontId="22" fillId="6" borderId="129" xfId="0" applyFont="1" applyFill="1" applyBorder="1" applyAlignment="1">
      <alignment horizontal="left" vertical="center"/>
    </xf>
    <xf numFmtId="0" fontId="22" fillId="6" borderId="130" xfId="0" applyFont="1" applyFill="1" applyBorder="1" applyAlignment="1">
      <alignment horizontal="left" vertical="center"/>
    </xf>
    <xf numFmtId="3" fontId="22" fillId="6" borderId="117" xfId="0" applyNumberFormat="1" applyFont="1" applyFill="1" applyBorder="1" applyAlignment="1" applyProtection="1">
      <alignment horizontal="left" vertical="center" wrapText="1"/>
    </xf>
    <xf numFmtId="3" fontId="22" fillId="6" borderId="121" xfId="0" applyNumberFormat="1" applyFont="1" applyFill="1" applyBorder="1" applyAlignment="1" applyProtection="1">
      <alignment horizontal="left" vertical="center" wrapText="1"/>
    </xf>
    <xf numFmtId="3" fontId="22" fillId="6" borderId="125" xfId="0" applyNumberFormat="1" applyFont="1" applyFill="1" applyBorder="1" applyAlignment="1" applyProtection="1">
      <alignment horizontal="left" vertical="center" wrapText="1"/>
    </xf>
    <xf numFmtId="3" fontId="22" fillId="6" borderId="118" xfId="0" applyNumberFormat="1" applyFont="1" applyFill="1" applyBorder="1" applyAlignment="1" applyProtection="1">
      <alignment horizontal="left" vertical="center" wrapText="1"/>
    </xf>
    <xf numFmtId="3" fontId="22" fillId="6" borderId="122" xfId="0" applyNumberFormat="1" applyFont="1" applyFill="1" applyBorder="1" applyAlignment="1" applyProtection="1">
      <alignment horizontal="left" vertical="center" wrapText="1"/>
    </xf>
    <xf numFmtId="3" fontId="22" fillId="6" borderId="126" xfId="0" applyNumberFormat="1" applyFont="1" applyFill="1" applyBorder="1" applyAlignment="1" applyProtection="1">
      <alignment horizontal="left" vertical="center" wrapText="1"/>
    </xf>
    <xf numFmtId="0" fontId="22" fillId="6" borderId="115" xfId="0" applyFont="1" applyFill="1" applyBorder="1" applyAlignment="1" applyProtection="1">
      <alignment horizontal="center" vertical="center"/>
      <protection locked="0"/>
    </xf>
    <xf numFmtId="0" fontId="22" fillId="6" borderId="116" xfId="0" applyFont="1" applyFill="1" applyBorder="1" applyAlignment="1" applyProtection="1">
      <alignment horizontal="center" vertical="center"/>
      <protection locked="0"/>
    </xf>
    <xf numFmtId="0" fontId="22" fillId="6" borderId="119" xfId="0" applyFont="1" applyFill="1" applyBorder="1" applyAlignment="1" applyProtection="1">
      <alignment horizontal="center" vertical="center"/>
      <protection locked="0"/>
    </xf>
    <xf numFmtId="0" fontId="22" fillId="6" borderId="120" xfId="0" applyFont="1" applyFill="1" applyBorder="1" applyAlignment="1" applyProtection="1">
      <alignment horizontal="center" vertical="center"/>
      <protection locked="0"/>
    </xf>
    <xf numFmtId="0" fontId="22" fillId="6" borderId="123" xfId="0" applyFont="1" applyFill="1" applyBorder="1" applyAlignment="1" applyProtection="1">
      <alignment horizontal="center" vertical="center"/>
      <protection locked="0"/>
    </xf>
    <xf numFmtId="0" fontId="22" fillId="6" borderId="124" xfId="0" applyFont="1" applyFill="1" applyBorder="1" applyAlignment="1" applyProtection="1">
      <alignment horizontal="center" vertical="center"/>
      <protection locked="0"/>
    </xf>
    <xf numFmtId="0" fontId="22" fillId="6" borderId="98" xfId="0" applyFont="1" applyFill="1" applyBorder="1" applyAlignment="1">
      <alignment horizontal="left" vertical="center"/>
    </xf>
    <xf numFmtId="0" fontId="22" fillId="6" borderId="99" xfId="0" applyFont="1" applyFill="1" applyBorder="1" applyAlignment="1">
      <alignment horizontal="left" vertical="center"/>
    </xf>
    <xf numFmtId="3" fontId="22" fillId="6" borderId="117" xfId="0" applyNumberFormat="1" applyFont="1" applyFill="1" applyBorder="1" applyAlignment="1" applyProtection="1">
      <alignment horizontal="left" vertical="center"/>
    </xf>
    <xf numFmtId="3" fontId="22" fillId="6" borderId="121" xfId="0" applyNumberFormat="1" applyFont="1" applyFill="1" applyBorder="1" applyAlignment="1" applyProtection="1">
      <alignment horizontal="left" vertical="center"/>
    </xf>
    <xf numFmtId="3" fontId="22" fillId="6" borderId="125" xfId="0" applyNumberFormat="1" applyFont="1" applyFill="1" applyBorder="1" applyAlignment="1" applyProtection="1">
      <alignment horizontal="left" vertical="center"/>
    </xf>
    <xf numFmtId="3" fontId="10" fillId="0" borderId="5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66" fontId="10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166" fontId="10" fillId="0" borderId="5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66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166" fontId="12" fillId="4" borderId="9" xfId="0" applyNumberFormat="1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center" wrapText="1"/>
    </xf>
    <xf numFmtId="3" fontId="7" fillId="0" borderId="17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3" fontId="7" fillId="0" borderId="19" xfId="0" applyNumberFormat="1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center" vertical="center" wrapText="1"/>
    </xf>
    <xf numFmtId="3" fontId="7" fillId="0" borderId="15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wrapText="1"/>
    </xf>
  </cellXfs>
  <cellStyles count="3">
    <cellStyle name="cadrage" xfId="1"/>
    <cellStyle name="Normal" xfId="0" builtinId="0"/>
    <cellStyle name="Titre" xfId="2" builtin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0"/>
  <sheetViews>
    <sheetView zoomScale="120" zoomScaleNormal="12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9" sqref="A59:J59"/>
    </sheetView>
  </sheetViews>
  <sheetFormatPr baseColWidth="10" defaultColWidth="10.7109375" defaultRowHeight="12.75"/>
  <cols>
    <col min="1" max="1" width="2.7109375" style="40" customWidth="1"/>
    <col min="2" max="2" width="20.7109375" style="33" customWidth="1"/>
    <col min="3" max="3" width="8.28515625" style="33" customWidth="1"/>
    <col min="4" max="5" width="8.7109375" style="29" customWidth="1"/>
    <col min="6" max="6" width="10.7109375" style="29" customWidth="1"/>
    <col min="7" max="8" width="9.7109375" style="29" customWidth="1"/>
    <col min="9" max="9" width="9.7109375" style="34" customWidth="1"/>
    <col min="10" max="10" width="9.7109375" style="29" customWidth="1"/>
    <col min="11" max="16384" width="10.7109375" style="29"/>
  </cols>
  <sheetData>
    <row r="1" spans="1:23" s="28" customFormat="1" ht="18" customHeight="1" thickBot="1">
      <c r="A1" s="35" t="s">
        <v>118</v>
      </c>
      <c r="B1" s="37"/>
      <c r="C1" s="36"/>
      <c r="D1" s="37"/>
      <c r="E1" s="36"/>
      <c r="F1" s="36"/>
      <c r="G1" s="36"/>
      <c r="H1" s="36"/>
      <c r="I1" s="38"/>
      <c r="J1" s="39"/>
      <c r="K1" s="70"/>
      <c r="L1" s="37"/>
      <c r="M1" s="70"/>
      <c r="N1" s="37"/>
      <c r="O1" s="70"/>
      <c r="P1" s="37"/>
      <c r="Q1" s="70"/>
      <c r="R1" s="37"/>
      <c r="S1" s="70"/>
      <c r="T1" s="37"/>
      <c r="U1" s="70"/>
      <c r="V1" s="37"/>
      <c r="W1" s="70"/>
    </row>
    <row r="2" spans="1:23" ht="12.6" customHeight="1" thickBot="1">
      <c r="A2" s="206" t="s">
        <v>0</v>
      </c>
      <c r="B2" s="207"/>
      <c r="C2" s="210" t="s">
        <v>124</v>
      </c>
      <c r="D2" s="210" t="s">
        <v>125</v>
      </c>
      <c r="E2" s="210" t="s">
        <v>126</v>
      </c>
      <c r="F2" s="210" t="s">
        <v>127</v>
      </c>
      <c r="G2" s="205" t="s">
        <v>2</v>
      </c>
      <c r="H2" s="205"/>
      <c r="I2" s="205" t="s">
        <v>1</v>
      </c>
      <c r="J2" s="215"/>
      <c r="K2" s="70"/>
      <c r="L2" s="71"/>
      <c r="M2" s="70"/>
      <c r="N2" s="71"/>
      <c r="O2" s="70"/>
      <c r="P2" s="71"/>
      <c r="Q2" s="70"/>
      <c r="R2" s="71"/>
      <c r="S2" s="70"/>
      <c r="T2" s="71"/>
      <c r="U2" s="70"/>
      <c r="V2" s="71"/>
      <c r="W2" s="70"/>
    </row>
    <row r="3" spans="1:23" s="30" customFormat="1" ht="11.45" customHeight="1">
      <c r="A3" s="208"/>
      <c r="B3" s="209"/>
      <c r="C3" s="211"/>
      <c r="D3" s="211"/>
      <c r="E3" s="211"/>
      <c r="F3" s="211"/>
      <c r="G3" s="210" t="s">
        <v>128</v>
      </c>
      <c r="H3" s="213" t="s">
        <v>62</v>
      </c>
      <c r="I3" s="210" t="s">
        <v>129</v>
      </c>
      <c r="J3" s="216" t="s">
        <v>130</v>
      </c>
      <c r="K3" s="72"/>
      <c r="L3" s="73"/>
      <c r="M3" s="72"/>
      <c r="N3" s="73"/>
      <c r="O3" s="72"/>
      <c r="P3" s="73"/>
      <c r="Q3" s="72"/>
      <c r="R3" s="73"/>
      <c r="S3" s="72"/>
      <c r="T3" s="73"/>
      <c r="U3" s="72"/>
      <c r="V3" s="73"/>
      <c r="W3" s="72"/>
    </row>
    <row r="4" spans="1:23" s="30" customFormat="1" ht="11.45" customHeight="1" thickBot="1">
      <c r="A4" s="208"/>
      <c r="B4" s="209"/>
      <c r="C4" s="212"/>
      <c r="D4" s="212"/>
      <c r="E4" s="212"/>
      <c r="F4" s="212"/>
      <c r="G4" s="212"/>
      <c r="H4" s="214" t="s">
        <v>61</v>
      </c>
      <c r="I4" s="212"/>
      <c r="J4" s="217"/>
      <c r="K4" s="72"/>
      <c r="L4" s="73"/>
      <c r="M4" s="72"/>
      <c r="N4" s="73"/>
      <c r="O4" s="72"/>
      <c r="P4" s="73"/>
      <c r="Q4" s="72"/>
      <c r="R4" s="73"/>
      <c r="S4" s="72"/>
      <c r="T4" s="73"/>
      <c r="U4" s="72"/>
      <c r="V4" s="73"/>
      <c r="W4" s="72"/>
    </row>
    <row r="5" spans="1:23" ht="13.5" customHeight="1" thickBot="1">
      <c r="A5" s="62">
        <v>1</v>
      </c>
      <c r="B5" s="63" t="s">
        <v>3</v>
      </c>
      <c r="C5" s="41">
        <v>33390</v>
      </c>
      <c r="D5" s="42">
        <v>62</v>
      </c>
      <c r="E5" s="50">
        <v>1.5</v>
      </c>
      <c r="F5" s="46">
        <v>1.83</v>
      </c>
      <c r="G5" s="47">
        <v>1.4</v>
      </c>
      <c r="H5" s="42"/>
      <c r="I5" s="50"/>
      <c r="J5" s="42">
        <v>125</v>
      </c>
      <c r="K5" s="70"/>
      <c r="L5" s="71"/>
      <c r="M5" s="70"/>
      <c r="N5" s="71"/>
      <c r="O5" s="70"/>
      <c r="P5" s="71"/>
      <c r="Q5" s="70"/>
      <c r="R5" s="71"/>
      <c r="S5" s="70"/>
      <c r="T5" s="71"/>
      <c r="U5" s="70"/>
      <c r="V5" s="71"/>
      <c r="W5" s="70"/>
    </row>
    <row r="6" spans="1:23" ht="13.5" customHeight="1">
      <c r="A6" s="64">
        <v>2</v>
      </c>
      <c r="B6" s="65" t="s">
        <v>4</v>
      </c>
      <c r="C6" s="61">
        <v>2602</v>
      </c>
      <c r="D6" s="44">
        <v>65</v>
      </c>
      <c r="E6" s="52" t="s">
        <v>5</v>
      </c>
      <c r="F6" s="48">
        <v>2.1</v>
      </c>
      <c r="G6" s="49">
        <v>3.8</v>
      </c>
      <c r="H6" s="44"/>
      <c r="I6" s="51"/>
      <c r="J6" s="53">
        <v>120</v>
      </c>
      <c r="K6" s="70"/>
      <c r="L6" s="71"/>
      <c r="M6" s="70"/>
      <c r="N6" s="71"/>
      <c r="O6" s="70"/>
      <c r="P6" s="71"/>
      <c r="Q6" s="70"/>
      <c r="R6" s="71"/>
      <c r="S6" s="70"/>
      <c r="T6" s="71"/>
      <c r="U6" s="70"/>
      <c r="V6" s="71"/>
      <c r="W6" s="70"/>
    </row>
    <row r="7" spans="1:23" ht="13.5" customHeight="1" thickBot="1">
      <c r="A7" s="64">
        <v>3</v>
      </c>
      <c r="B7" s="65" t="s">
        <v>6</v>
      </c>
      <c r="C7" s="41">
        <v>3256</v>
      </c>
      <c r="D7" s="42">
        <v>61</v>
      </c>
      <c r="E7" s="50">
        <v>1.5</v>
      </c>
      <c r="F7" s="46">
        <v>1</v>
      </c>
      <c r="G7" s="47">
        <v>3.6</v>
      </c>
      <c r="H7" s="42"/>
      <c r="I7" s="50"/>
      <c r="J7" s="42">
        <v>126</v>
      </c>
      <c r="K7" s="70"/>
      <c r="L7" s="71"/>
      <c r="M7" s="70"/>
      <c r="N7" s="71"/>
      <c r="O7" s="70"/>
      <c r="P7" s="71"/>
      <c r="Q7" s="70"/>
      <c r="R7" s="71"/>
      <c r="S7" s="70"/>
      <c r="T7" s="71"/>
      <c r="U7" s="70"/>
      <c r="V7" s="71"/>
      <c r="W7" s="70"/>
    </row>
    <row r="8" spans="1:23" ht="13.5" customHeight="1">
      <c r="A8" s="64">
        <v>71</v>
      </c>
      <c r="B8" s="65" t="s">
        <v>59</v>
      </c>
      <c r="C8" s="61">
        <v>4843</v>
      </c>
      <c r="D8" s="44">
        <v>52</v>
      </c>
      <c r="E8" s="52"/>
      <c r="F8" s="48">
        <v>1.2</v>
      </c>
      <c r="G8" s="49">
        <v>2</v>
      </c>
      <c r="H8" s="44"/>
      <c r="I8" s="51"/>
      <c r="J8" s="53">
        <v>96</v>
      </c>
      <c r="K8" s="70"/>
      <c r="L8" s="71"/>
      <c r="M8" s="70"/>
      <c r="N8" s="71"/>
      <c r="O8" s="70"/>
      <c r="P8" s="71"/>
      <c r="Q8" s="70"/>
      <c r="R8" s="71"/>
      <c r="S8" s="70"/>
      <c r="T8" s="71"/>
      <c r="U8" s="70"/>
      <c r="V8" s="71"/>
      <c r="W8" s="70"/>
    </row>
    <row r="9" spans="1:23" ht="13.5" customHeight="1" thickBot="1">
      <c r="A9" s="64">
        <v>6</v>
      </c>
      <c r="B9" s="65" t="s">
        <v>7</v>
      </c>
      <c r="C9" s="41">
        <v>1570</v>
      </c>
      <c r="D9" s="42">
        <v>61</v>
      </c>
      <c r="E9" s="50">
        <v>1.5</v>
      </c>
      <c r="F9" s="46">
        <v>2.2000000000000002</v>
      </c>
      <c r="G9" s="47">
        <v>4.2</v>
      </c>
      <c r="H9" s="42"/>
      <c r="I9" s="50"/>
      <c r="J9" s="42">
        <v>120</v>
      </c>
      <c r="K9" s="70"/>
      <c r="L9" s="71"/>
      <c r="M9" s="70"/>
      <c r="N9" s="71"/>
      <c r="O9" s="70"/>
      <c r="P9" s="71"/>
      <c r="Q9" s="70"/>
      <c r="R9" s="71"/>
      <c r="S9" s="70"/>
      <c r="T9" s="71"/>
      <c r="U9" s="70"/>
      <c r="V9" s="71"/>
      <c r="W9" s="70"/>
    </row>
    <row r="10" spans="1:23" ht="13.5" customHeight="1">
      <c r="A10" s="64">
        <v>7</v>
      </c>
      <c r="B10" s="65" t="s">
        <v>8</v>
      </c>
      <c r="C10" s="61">
        <v>1918</v>
      </c>
      <c r="D10" s="44">
        <v>74</v>
      </c>
      <c r="E10" s="52">
        <v>1.5</v>
      </c>
      <c r="F10" s="48">
        <v>1.95</v>
      </c>
      <c r="G10" s="49">
        <v>3.7</v>
      </c>
      <c r="H10" s="44"/>
      <c r="I10" s="51"/>
      <c r="J10" s="53">
        <v>130</v>
      </c>
      <c r="K10" s="70"/>
      <c r="L10" s="71"/>
      <c r="M10" s="70"/>
      <c r="N10" s="71"/>
      <c r="O10" s="70"/>
      <c r="P10" s="71"/>
      <c r="Q10" s="70"/>
      <c r="R10" s="71"/>
      <c r="S10" s="70"/>
      <c r="T10" s="71"/>
      <c r="U10" s="70"/>
      <c r="V10" s="71"/>
      <c r="W10" s="70"/>
    </row>
    <row r="11" spans="1:23" ht="13.5" customHeight="1" thickBot="1">
      <c r="A11" s="64">
        <v>8</v>
      </c>
      <c r="B11" s="65" t="s">
        <v>9</v>
      </c>
      <c r="C11" s="41">
        <v>257</v>
      </c>
      <c r="D11" s="42">
        <v>68</v>
      </c>
      <c r="E11" s="50">
        <v>1.5</v>
      </c>
      <c r="F11" s="46">
        <v>3.2</v>
      </c>
      <c r="G11" s="47"/>
      <c r="H11" s="42">
        <v>50</v>
      </c>
      <c r="I11" s="50"/>
      <c r="J11" s="42">
        <v>120</v>
      </c>
      <c r="K11" s="70"/>
      <c r="L11" s="71"/>
      <c r="M11" s="70"/>
      <c r="N11" s="71"/>
      <c r="O11" s="70"/>
      <c r="P11" s="71"/>
      <c r="Q11" s="70"/>
      <c r="R11" s="71"/>
      <c r="S11" s="70"/>
      <c r="T11" s="71"/>
      <c r="U11" s="70"/>
      <c r="V11" s="71"/>
      <c r="W11" s="70"/>
    </row>
    <row r="12" spans="1:23" ht="13.5" customHeight="1">
      <c r="A12" s="64">
        <v>9</v>
      </c>
      <c r="B12" s="65" t="s">
        <v>10</v>
      </c>
      <c r="C12" s="61">
        <v>4437</v>
      </c>
      <c r="D12" s="44">
        <v>61</v>
      </c>
      <c r="E12" s="52">
        <v>1.5</v>
      </c>
      <c r="F12" s="48">
        <v>1.8</v>
      </c>
      <c r="G12" s="49">
        <v>2.4</v>
      </c>
      <c r="H12" s="44"/>
      <c r="I12" s="51"/>
      <c r="J12" s="53">
        <v>131</v>
      </c>
      <c r="K12" s="70"/>
      <c r="L12" s="71"/>
      <c r="M12" s="70"/>
      <c r="N12" s="71"/>
      <c r="O12" s="70"/>
      <c r="P12" s="71"/>
      <c r="Q12" s="70"/>
      <c r="R12" s="71"/>
      <c r="S12" s="70"/>
      <c r="T12" s="71"/>
      <c r="U12" s="70"/>
      <c r="V12" s="71"/>
      <c r="W12" s="70"/>
    </row>
    <row r="13" spans="1:23" ht="13.5" customHeight="1" thickBot="1">
      <c r="A13" s="64">
        <v>10</v>
      </c>
      <c r="B13" s="65" t="s">
        <v>11</v>
      </c>
      <c r="C13" s="41">
        <v>961</v>
      </c>
      <c r="D13" s="42">
        <v>68</v>
      </c>
      <c r="E13" s="50" t="s">
        <v>5</v>
      </c>
      <c r="F13" s="46">
        <v>3.4</v>
      </c>
      <c r="G13" s="47">
        <v>3</v>
      </c>
      <c r="H13" s="42"/>
      <c r="I13" s="50"/>
      <c r="J13" s="42">
        <v>105</v>
      </c>
      <c r="K13" s="70"/>
      <c r="L13" s="71"/>
      <c r="M13" s="70"/>
      <c r="N13" s="71"/>
      <c r="O13" s="70"/>
      <c r="P13" s="71"/>
      <c r="Q13" s="70"/>
      <c r="R13" s="71"/>
      <c r="S13" s="70"/>
      <c r="T13" s="71"/>
      <c r="U13" s="70"/>
      <c r="V13" s="71"/>
      <c r="W13" s="70"/>
    </row>
    <row r="14" spans="1:23" ht="13.5" customHeight="1">
      <c r="A14" s="64">
        <v>11</v>
      </c>
      <c r="B14" s="65" t="s">
        <v>12</v>
      </c>
      <c r="C14" s="61">
        <v>5050</v>
      </c>
      <c r="D14" s="44">
        <v>68</v>
      </c>
      <c r="E14" s="52">
        <v>1.5</v>
      </c>
      <c r="F14" s="48">
        <v>1.2</v>
      </c>
      <c r="G14" s="49">
        <v>1.65</v>
      </c>
      <c r="H14" s="44"/>
      <c r="I14" s="51"/>
      <c r="J14" s="53">
        <v>125</v>
      </c>
      <c r="K14" s="70"/>
      <c r="L14" s="71"/>
      <c r="M14" s="70"/>
      <c r="N14" s="71"/>
      <c r="O14" s="70"/>
      <c r="P14" s="71"/>
      <c r="Q14" s="70"/>
      <c r="R14" s="71"/>
      <c r="S14" s="70"/>
      <c r="T14" s="71"/>
      <c r="U14" s="70"/>
      <c r="V14" s="71"/>
      <c r="W14" s="70"/>
    </row>
    <row r="15" spans="1:23" ht="13.5" customHeight="1" thickBot="1">
      <c r="A15" s="64">
        <v>12</v>
      </c>
      <c r="B15" s="65" t="s">
        <v>13</v>
      </c>
      <c r="C15" s="41">
        <v>4609</v>
      </c>
      <c r="D15" s="42">
        <v>63</v>
      </c>
      <c r="E15" s="50">
        <v>1.5</v>
      </c>
      <c r="F15" s="46">
        <v>1.25</v>
      </c>
      <c r="G15" s="47">
        <v>3</v>
      </c>
      <c r="H15" s="42"/>
      <c r="I15" s="50"/>
      <c r="J15" s="42">
        <v>115</v>
      </c>
      <c r="K15" s="70"/>
      <c r="L15" s="71"/>
      <c r="M15" s="70"/>
      <c r="N15" s="71"/>
      <c r="O15" s="70"/>
      <c r="P15" s="71"/>
      <c r="Q15" s="70"/>
      <c r="R15" s="71"/>
      <c r="S15" s="70"/>
      <c r="T15" s="71"/>
      <c r="U15" s="70"/>
      <c r="V15" s="71"/>
      <c r="W15" s="70"/>
    </row>
    <row r="16" spans="1:23" ht="13.5" customHeight="1">
      <c r="A16" s="64">
        <v>13</v>
      </c>
      <c r="B16" s="65" t="s">
        <v>14</v>
      </c>
      <c r="C16" s="61">
        <v>5549</v>
      </c>
      <c r="D16" s="44">
        <v>65</v>
      </c>
      <c r="E16" s="52">
        <v>1.5</v>
      </c>
      <c r="F16" s="48">
        <v>1.4</v>
      </c>
      <c r="G16" s="49">
        <v>1.9</v>
      </c>
      <c r="H16" s="44"/>
      <c r="I16" s="51"/>
      <c r="J16" s="53">
        <v>105</v>
      </c>
      <c r="K16" s="70"/>
      <c r="L16" s="71"/>
      <c r="M16" s="70"/>
      <c r="N16" s="71"/>
      <c r="O16" s="70"/>
      <c r="P16" s="71"/>
      <c r="Q16" s="70"/>
      <c r="R16" s="71"/>
      <c r="S16" s="70"/>
      <c r="T16" s="71"/>
      <c r="U16" s="70"/>
      <c r="V16" s="71"/>
      <c r="W16" s="70"/>
    </row>
    <row r="17" spans="1:23" ht="13.5" customHeight="1" thickBot="1">
      <c r="A17" s="64">
        <v>14</v>
      </c>
      <c r="B17" s="65" t="s">
        <v>15</v>
      </c>
      <c r="C17" s="41">
        <v>1560</v>
      </c>
      <c r="D17" s="42">
        <v>57</v>
      </c>
      <c r="E17" s="50">
        <v>1.5</v>
      </c>
      <c r="F17" s="46">
        <v>1.1499999999999999</v>
      </c>
      <c r="G17" s="47">
        <v>1.7</v>
      </c>
      <c r="H17" s="42"/>
      <c r="I17" s="50">
        <v>120</v>
      </c>
      <c r="J17" s="42"/>
      <c r="K17" s="70"/>
      <c r="L17" s="71"/>
      <c r="M17" s="70"/>
      <c r="N17" s="71"/>
      <c r="O17" s="70"/>
      <c r="P17" s="71"/>
      <c r="Q17" s="70"/>
      <c r="R17" s="71"/>
      <c r="S17" s="70"/>
      <c r="T17" s="71"/>
      <c r="U17" s="70"/>
      <c r="V17" s="71"/>
      <c r="W17" s="70"/>
    </row>
    <row r="18" spans="1:23" ht="13.5" customHeight="1">
      <c r="A18" s="64">
        <v>15</v>
      </c>
      <c r="B18" s="65" t="s">
        <v>16</v>
      </c>
      <c r="C18" s="61">
        <v>5749</v>
      </c>
      <c r="D18" s="44">
        <v>67</v>
      </c>
      <c r="E18" s="52">
        <v>1.5</v>
      </c>
      <c r="F18" s="48">
        <v>1.5</v>
      </c>
      <c r="G18" s="49">
        <v>1.8</v>
      </c>
      <c r="H18" s="44"/>
      <c r="I18" s="51"/>
      <c r="J18" s="53">
        <v>100</v>
      </c>
      <c r="K18" s="70"/>
      <c r="L18" s="71"/>
      <c r="M18" s="70"/>
      <c r="N18" s="71"/>
      <c r="O18" s="70"/>
      <c r="P18" s="71"/>
      <c r="Q18" s="70"/>
      <c r="R18" s="71"/>
      <c r="S18" s="70"/>
      <c r="T18" s="71"/>
      <c r="U18" s="70"/>
      <c r="V18" s="71"/>
      <c r="W18" s="70"/>
    </row>
    <row r="19" spans="1:23" ht="13.5" customHeight="1" thickBot="1">
      <c r="A19" s="64">
        <v>16</v>
      </c>
      <c r="B19" s="65" t="s">
        <v>17</v>
      </c>
      <c r="C19" s="41">
        <v>4653</v>
      </c>
      <c r="D19" s="42">
        <v>69</v>
      </c>
      <c r="E19" s="50" t="s">
        <v>5</v>
      </c>
      <c r="F19" s="46">
        <v>1.75</v>
      </c>
      <c r="G19" s="47">
        <v>2.5</v>
      </c>
      <c r="H19" s="42"/>
      <c r="I19" s="50">
        <v>100</v>
      </c>
      <c r="J19" s="42"/>
      <c r="K19" s="70"/>
      <c r="L19" s="71"/>
      <c r="M19" s="70"/>
      <c r="N19" s="71"/>
      <c r="O19" s="70"/>
      <c r="P19" s="71"/>
      <c r="Q19" s="70"/>
      <c r="R19" s="71"/>
      <c r="S19" s="70"/>
      <c r="T19" s="71"/>
      <c r="U19" s="70"/>
      <c r="V19" s="71"/>
      <c r="W19" s="70"/>
    </row>
    <row r="20" spans="1:23" ht="13.5" customHeight="1">
      <c r="A20" s="64">
        <v>17</v>
      </c>
      <c r="B20" s="65" t="s">
        <v>18</v>
      </c>
      <c r="C20" s="61">
        <v>1806</v>
      </c>
      <c r="D20" s="44">
        <v>65</v>
      </c>
      <c r="E20" s="52">
        <v>1.5</v>
      </c>
      <c r="F20" s="48">
        <v>1.75</v>
      </c>
      <c r="G20" s="49">
        <v>2.5</v>
      </c>
      <c r="H20" s="44"/>
      <c r="I20" s="51">
        <v>120</v>
      </c>
      <c r="J20" s="53"/>
      <c r="K20" s="70"/>
      <c r="L20" s="71"/>
      <c r="M20" s="70"/>
      <c r="N20" s="71"/>
      <c r="O20" s="70"/>
      <c r="P20" s="71"/>
      <c r="Q20" s="70"/>
      <c r="R20" s="71"/>
      <c r="S20" s="70"/>
      <c r="T20" s="71"/>
      <c r="U20" s="70"/>
      <c r="V20" s="71"/>
      <c r="W20" s="70"/>
    </row>
    <row r="21" spans="1:23" ht="13.5" customHeight="1" thickBot="1">
      <c r="A21" s="64">
        <v>18</v>
      </c>
      <c r="B21" s="65" t="s">
        <v>19</v>
      </c>
      <c r="C21" s="41">
        <v>1080</v>
      </c>
      <c r="D21" s="42">
        <v>68</v>
      </c>
      <c r="E21" s="50">
        <v>1.5</v>
      </c>
      <c r="F21" s="46">
        <v>2</v>
      </c>
      <c r="G21" s="47"/>
      <c r="H21" s="42">
        <v>90</v>
      </c>
      <c r="I21" s="50">
        <v>85</v>
      </c>
      <c r="J21" s="42"/>
      <c r="K21" s="70"/>
      <c r="L21" s="71"/>
      <c r="M21" s="70"/>
      <c r="N21" s="71"/>
      <c r="O21" s="70"/>
      <c r="P21" s="71"/>
      <c r="Q21" s="70"/>
      <c r="R21" s="71"/>
      <c r="S21" s="70"/>
      <c r="T21" s="71"/>
      <c r="U21" s="70"/>
      <c r="V21" s="71"/>
      <c r="W21" s="70"/>
    </row>
    <row r="22" spans="1:23" ht="13.5" customHeight="1">
      <c r="A22" s="64">
        <v>19</v>
      </c>
      <c r="B22" s="65" t="s">
        <v>20</v>
      </c>
      <c r="C22" s="61">
        <v>105</v>
      </c>
      <c r="D22" s="44">
        <v>65</v>
      </c>
      <c r="E22" s="52" t="s">
        <v>5</v>
      </c>
      <c r="F22" s="48">
        <v>1.5</v>
      </c>
      <c r="G22" s="49">
        <v>3.8</v>
      </c>
      <c r="H22" s="44"/>
      <c r="I22" s="51"/>
      <c r="J22" s="53">
        <v>135</v>
      </c>
      <c r="K22" s="70"/>
      <c r="L22" s="71"/>
      <c r="M22" s="70"/>
      <c r="N22" s="71"/>
      <c r="O22" s="70"/>
      <c r="P22" s="71"/>
      <c r="Q22" s="70"/>
      <c r="R22" s="71"/>
      <c r="S22" s="70"/>
      <c r="T22" s="71"/>
      <c r="U22" s="70"/>
      <c r="V22" s="71"/>
      <c r="W22" s="70"/>
    </row>
    <row r="23" spans="1:23" ht="13.5" customHeight="1" thickBot="1">
      <c r="A23" s="64">
        <v>20</v>
      </c>
      <c r="B23" s="65" t="s">
        <v>21</v>
      </c>
      <c r="C23" s="41">
        <v>3809</v>
      </c>
      <c r="D23" s="42">
        <v>66</v>
      </c>
      <c r="E23" s="50">
        <v>1.5</v>
      </c>
      <c r="F23" s="46">
        <v>0.9</v>
      </c>
      <c r="G23" s="47">
        <v>2.2000000000000002</v>
      </c>
      <c r="H23" s="42"/>
      <c r="I23" s="50"/>
      <c r="J23" s="42">
        <v>104</v>
      </c>
      <c r="K23" s="70"/>
      <c r="L23" s="71"/>
      <c r="M23" s="70"/>
      <c r="N23" s="71"/>
      <c r="O23" s="70"/>
      <c r="P23" s="71"/>
      <c r="Q23" s="70"/>
      <c r="R23" s="71"/>
      <c r="S23" s="70"/>
      <c r="T23" s="71"/>
      <c r="U23" s="70"/>
      <c r="V23" s="71"/>
      <c r="W23" s="70"/>
    </row>
    <row r="24" spans="1:23" ht="13.5" customHeight="1">
      <c r="A24" s="64">
        <v>21</v>
      </c>
      <c r="B24" s="65" t="s">
        <v>22</v>
      </c>
      <c r="C24" s="61">
        <v>1962</v>
      </c>
      <c r="D24" s="44">
        <v>60</v>
      </c>
      <c r="E24" s="52">
        <v>1.5</v>
      </c>
      <c r="F24" s="48">
        <v>1.9</v>
      </c>
      <c r="G24" s="49">
        <v>2.85</v>
      </c>
      <c r="H24" s="44"/>
      <c r="I24" s="51"/>
      <c r="J24" s="53">
        <v>135</v>
      </c>
      <c r="K24" s="70"/>
      <c r="L24" s="71"/>
      <c r="M24" s="70"/>
      <c r="N24" s="71"/>
      <c r="O24" s="70"/>
      <c r="P24" s="71"/>
      <c r="Q24" s="70"/>
      <c r="R24" s="71"/>
      <c r="S24" s="70"/>
      <c r="T24" s="71"/>
      <c r="U24" s="70"/>
      <c r="V24" s="71"/>
      <c r="W24" s="70"/>
    </row>
    <row r="25" spans="1:23" ht="13.5" customHeight="1" thickBot="1">
      <c r="A25" s="64">
        <v>22</v>
      </c>
      <c r="B25" s="65" t="s">
        <v>23</v>
      </c>
      <c r="C25" s="41">
        <v>2440</v>
      </c>
      <c r="D25" s="42">
        <v>70</v>
      </c>
      <c r="E25" s="50" t="s">
        <v>5</v>
      </c>
      <c r="F25" s="46">
        <v>1.95</v>
      </c>
      <c r="G25" s="47">
        <v>3.25</v>
      </c>
      <c r="H25" s="42"/>
      <c r="I25" s="50"/>
      <c r="J25" s="42">
        <v>112</v>
      </c>
      <c r="K25" s="70"/>
      <c r="L25" s="71"/>
      <c r="M25" s="70"/>
      <c r="N25" s="71"/>
      <c r="O25" s="70"/>
      <c r="P25" s="71"/>
      <c r="Q25" s="70"/>
      <c r="R25" s="71"/>
      <c r="S25" s="70"/>
      <c r="T25" s="71"/>
      <c r="U25" s="70"/>
      <c r="V25" s="71"/>
      <c r="W25" s="70"/>
    </row>
    <row r="26" spans="1:23" ht="13.5" customHeight="1">
      <c r="A26" s="64">
        <v>23</v>
      </c>
      <c r="B26" s="65" t="s">
        <v>24</v>
      </c>
      <c r="C26" s="61">
        <v>223</v>
      </c>
      <c r="D26" s="44">
        <v>60</v>
      </c>
      <c r="E26" s="52">
        <v>1.5</v>
      </c>
      <c r="F26" s="48">
        <v>2.1</v>
      </c>
      <c r="G26" s="49">
        <v>2.8</v>
      </c>
      <c r="H26" s="44"/>
      <c r="I26" s="51"/>
      <c r="J26" s="53">
        <v>140</v>
      </c>
      <c r="K26" s="70"/>
      <c r="L26" s="71"/>
      <c r="M26" s="70"/>
      <c r="N26" s="71"/>
      <c r="O26" s="70"/>
      <c r="P26" s="71"/>
      <c r="Q26" s="70"/>
      <c r="R26" s="71"/>
      <c r="S26" s="70"/>
      <c r="T26" s="71"/>
      <c r="U26" s="70"/>
      <c r="V26" s="71"/>
      <c r="W26" s="70"/>
    </row>
    <row r="27" spans="1:23" ht="13.5" customHeight="1" thickBot="1">
      <c r="A27" s="64">
        <v>24</v>
      </c>
      <c r="B27" s="65" t="s">
        <v>25</v>
      </c>
      <c r="C27" s="41">
        <v>255</v>
      </c>
      <c r="D27" s="42">
        <v>72</v>
      </c>
      <c r="E27" s="50">
        <v>1.5</v>
      </c>
      <c r="F27" s="46">
        <v>5.5</v>
      </c>
      <c r="G27" s="47">
        <v>3.5</v>
      </c>
      <c r="H27" s="42"/>
      <c r="I27" s="50"/>
      <c r="J27" s="42">
        <v>115</v>
      </c>
      <c r="K27" s="70"/>
      <c r="L27" s="71"/>
      <c r="M27" s="70"/>
      <c r="N27" s="71"/>
      <c r="O27" s="70"/>
      <c r="P27" s="71"/>
      <c r="Q27" s="70"/>
      <c r="R27" s="71"/>
      <c r="S27" s="70"/>
      <c r="T27" s="71"/>
      <c r="U27" s="70"/>
      <c r="V27" s="71"/>
      <c r="W27" s="70"/>
    </row>
    <row r="28" spans="1:23" ht="13.5" customHeight="1">
      <c r="A28" s="64">
        <v>25</v>
      </c>
      <c r="B28" s="65" t="s">
        <v>26</v>
      </c>
      <c r="C28" s="61">
        <v>270</v>
      </c>
      <c r="D28" s="44">
        <v>64</v>
      </c>
      <c r="E28" s="52">
        <v>1.5</v>
      </c>
      <c r="F28" s="48">
        <v>3.7</v>
      </c>
      <c r="G28" s="49">
        <v>4</v>
      </c>
      <c r="H28" s="44"/>
      <c r="I28" s="51"/>
      <c r="J28" s="53">
        <v>125</v>
      </c>
      <c r="K28" s="70"/>
      <c r="L28" s="71"/>
      <c r="M28" s="70"/>
      <c r="N28" s="71"/>
      <c r="O28" s="70"/>
      <c r="P28" s="71"/>
      <c r="Q28" s="70"/>
      <c r="R28" s="71"/>
      <c r="S28" s="70"/>
      <c r="T28" s="71"/>
      <c r="U28" s="70"/>
      <c r="V28" s="71"/>
      <c r="W28" s="70"/>
    </row>
    <row r="29" spans="1:23" ht="13.5" customHeight="1" thickBot="1">
      <c r="A29" s="64">
        <v>72</v>
      </c>
      <c r="B29" s="65" t="s">
        <v>60</v>
      </c>
      <c r="C29" s="41">
        <v>10870</v>
      </c>
      <c r="D29" s="42">
        <v>72</v>
      </c>
      <c r="E29" s="50"/>
      <c r="F29" s="46">
        <v>1.55</v>
      </c>
      <c r="G29" s="47">
        <v>1.85</v>
      </c>
      <c r="H29" s="42"/>
      <c r="I29" s="50"/>
      <c r="J29" s="42">
        <v>100</v>
      </c>
      <c r="K29" s="70"/>
      <c r="L29" s="71"/>
      <c r="M29" s="70"/>
      <c r="N29" s="71"/>
      <c r="O29" s="70"/>
      <c r="P29" s="71"/>
      <c r="Q29" s="70"/>
      <c r="R29" s="71"/>
      <c r="S29" s="70"/>
      <c r="T29" s="71"/>
      <c r="U29" s="70"/>
      <c r="V29" s="71"/>
      <c r="W29" s="70"/>
    </row>
    <row r="30" spans="1:23" ht="13.5" customHeight="1">
      <c r="A30" s="64">
        <v>33</v>
      </c>
      <c r="B30" s="65" t="s">
        <v>27</v>
      </c>
      <c r="C30" s="61">
        <v>447</v>
      </c>
      <c r="D30" s="44">
        <v>70</v>
      </c>
      <c r="E30" s="52" t="s">
        <v>5</v>
      </c>
      <c r="F30" s="48">
        <v>2.5499999999999998</v>
      </c>
      <c r="G30" s="49">
        <v>4.3</v>
      </c>
      <c r="H30" s="44"/>
      <c r="I30" s="51"/>
      <c r="J30" s="53">
        <v>116</v>
      </c>
      <c r="K30" s="70"/>
      <c r="L30" s="71"/>
      <c r="M30" s="70"/>
      <c r="N30" s="71"/>
      <c r="O30" s="70"/>
      <c r="P30" s="71"/>
      <c r="Q30" s="70"/>
      <c r="R30" s="71"/>
      <c r="S30" s="70"/>
      <c r="T30" s="71"/>
      <c r="U30" s="70"/>
      <c r="V30" s="71"/>
      <c r="W30" s="70"/>
    </row>
    <row r="31" spans="1:23" ht="13.5" customHeight="1" thickBot="1">
      <c r="A31" s="64">
        <v>35</v>
      </c>
      <c r="B31" s="65" t="s">
        <v>28</v>
      </c>
      <c r="C31" s="41">
        <v>697</v>
      </c>
      <c r="D31" s="42">
        <v>74</v>
      </c>
      <c r="E31" s="50">
        <v>1.5</v>
      </c>
      <c r="F31" s="46">
        <v>3</v>
      </c>
      <c r="G31" s="47">
        <v>2.4</v>
      </c>
      <c r="H31" s="42"/>
      <c r="I31" s="50"/>
      <c r="J31" s="42">
        <v>75</v>
      </c>
      <c r="K31" s="70"/>
      <c r="L31" s="71"/>
      <c r="M31" s="70"/>
      <c r="N31" s="71"/>
      <c r="O31" s="70"/>
      <c r="P31" s="71"/>
      <c r="Q31" s="70"/>
      <c r="R31" s="71"/>
      <c r="S31" s="70"/>
      <c r="T31" s="71"/>
      <c r="U31" s="70"/>
      <c r="V31" s="71"/>
      <c r="W31" s="70"/>
    </row>
    <row r="32" spans="1:23" ht="13.5" customHeight="1">
      <c r="A32" s="64">
        <v>37</v>
      </c>
      <c r="B32" s="65" t="s">
        <v>29</v>
      </c>
      <c r="C32" s="61">
        <v>2285</v>
      </c>
      <c r="D32" s="44">
        <v>63</v>
      </c>
      <c r="E32" s="52">
        <v>1.5</v>
      </c>
      <c r="F32" s="48">
        <v>2.5</v>
      </c>
      <c r="G32" s="49">
        <v>3</v>
      </c>
      <c r="H32" s="44"/>
      <c r="I32" s="51"/>
      <c r="J32" s="53">
        <v>120</v>
      </c>
      <c r="K32" s="70"/>
      <c r="L32" s="71"/>
      <c r="M32" s="70"/>
      <c r="N32" s="71"/>
      <c r="O32" s="70"/>
      <c r="P32" s="71"/>
      <c r="Q32" s="70"/>
      <c r="R32" s="71"/>
      <c r="S32" s="70"/>
      <c r="T32" s="71"/>
      <c r="U32" s="70"/>
      <c r="V32" s="71"/>
      <c r="W32" s="70"/>
    </row>
    <row r="33" spans="1:23" ht="13.5" customHeight="1" thickBot="1">
      <c r="A33" s="64">
        <v>38</v>
      </c>
      <c r="B33" s="65" t="s">
        <v>30</v>
      </c>
      <c r="C33" s="41">
        <v>1820</v>
      </c>
      <c r="D33" s="42">
        <v>70</v>
      </c>
      <c r="E33" s="50">
        <v>1.5</v>
      </c>
      <c r="F33" s="46">
        <v>2.2000000000000002</v>
      </c>
      <c r="G33" s="47">
        <v>3.5</v>
      </c>
      <c r="H33" s="42"/>
      <c r="I33" s="50"/>
      <c r="J33" s="42">
        <v>120</v>
      </c>
      <c r="K33" s="70"/>
      <c r="L33" s="71"/>
      <c r="M33" s="70"/>
      <c r="N33" s="71"/>
      <c r="O33" s="70"/>
      <c r="P33" s="71"/>
      <c r="Q33" s="70"/>
      <c r="R33" s="71"/>
      <c r="S33" s="70"/>
      <c r="T33" s="71"/>
      <c r="U33" s="70"/>
      <c r="V33" s="71"/>
      <c r="W33" s="70"/>
    </row>
    <row r="34" spans="1:23" ht="13.5" customHeight="1">
      <c r="A34" s="64">
        <v>39</v>
      </c>
      <c r="B34" s="65" t="s">
        <v>31</v>
      </c>
      <c r="C34" s="61">
        <v>1624</v>
      </c>
      <c r="D34" s="44">
        <v>67</v>
      </c>
      <c r="E34" s="52" t="s">
        <v>5</v>
      </c>
      <c r="F34" s="48">
        <v>2.7</v>
      </c>
      <c r="G34" s="49">
        <v>2.8</v>
      </c>
      <c r="H34" s="44"/>
      <c r="I34" s="51"/>
      <c r="J34" s="53">
        <v>104</v>
      </c>
      <c r="K34" s="70"/>
      <c r="L34" s="71"/>
      <c r="M34" s="70"/>
      <c r="N34" s="71"/>
      <c r="O34" s="70"/>
      <c r="P34" s="71"/>
      <c r="Q34" s="70"/>
      <c r="R34" s="71"/>
      <c r="S34" s="70"/>
      <c r="T34" s="71"/>
      <c r="U34" s="70"/>
      <c r="V34" s="71"/>
      <c r="W34" s="70"/>
    </row>
    <row r="35" spans="1:23" ht="13.5" customHeight="1" thickBot="1">
      <c r="A35" s="64">
        <v>40</v>
      </c>
      <c r="B35" s="65" t="s">
        <v>32</v>
      </c>
      <c r="C35" s="41">
        <v>497</v>
      </c>
      <c r="D35" s="42">
        <v>67</v>
      </c>
      <c r="E35" s="50">
        <v>1.5</v>
      </c>
      <c r="F35" s="46">
        <v>2.5</v>
      </c>
      <c r="G35" s="47">
        <v>3</v>
      </c>
      <c r="H35" s="42"/>
      <c r="I35" s="50"/>
      <c r="J35" s="42">
        <v>100</v>
      </c>
      <c r="K35" s="70"/>
      <c r="L35" s="71"/>
      <c r="M35" s="70"/>
      <c r="N35" s="71"/>
      <c r="O35" s="70"/>
      <c r="P35" s="71"/>
      <c r="Q35" s="70"/>
      <c r="R35" s="71"/>
      <c r="S35" s="70"/>
      <c r="T35" s="71"/>
      <c r="U35" s="70"/>
      <c r="V35" s="71"/>
      <c r="W35" s="70"/>
    </row>
    <row r="36" spans="1:23" ht="13.5" customHeight="1">
      <c r="A36" s="64">
        <v>41</v>
      </c>
      <c r="B36" s="65" t="s">
        <v>33</v>
      </c>
      <c r="C36" s="61">
        <v>212</v>
      </c>
      <c r="D36" s="44">
        <v>72</v>
      </c>
      <c r="E36" s="52">
        <v>1.5</v>
      </c>
      <c r="F36" s="48">
        <v>2</v>
      </c>
      <c r="G36" s="49">
        <v>2.4</v>
      </c>
      <c r="H36" s="44"/>
      <c r="I36" s="51"/>
      <c r="J36" s="53">
        <v>145</v>
      </c>
      <c r="K36" s="70"/>
      <c r="L36" s="71"/>
      <c r="M36" s="70"/>
      <c r="N36" s="71"/>
      <c r="O36" s="70"/>
      <c r="P36" s="71"/>
      <c r="Q36" s="70"/>
      <c r="R36" s="71"/>
      <c r="S36" s="70"/>
      <c r="T36" s="71"/>
      <c r="U36" s="70"/>
      <c r="V36" s="71"/>
      <c r="W36" s="70"/>
    </row>
    <row r="37" spans="1:23" ht="13.5" customHeight="1" thickBot="1">
      <c r="A37" s="64">
        <v>42</v>
      </c>
      <c r="B37" s="65" t="s">
        <v>34</v>
      </c>
      <c r="C37" s="41">
        <v>1219</v>
      </c>
      <c r="D37" s="42">
        <v>66</v>
      </c>
      <c r="E37" s="50">
        <v>1.5</v>
      </c>
      <c r="F37" s="46">
        <v>2.2999999999999998</v>
      </c>
      <c r="G37" s="47">
        <v>4.0999999999999996</v>
      </c>
      <c r="H37" s="42"/>
      <c r="I37" s="50"/>
      <c r="J37" s="42">
        <v>100</v>
      </c>
      <c r="K37" s="70"/>
      <c r="L37" s="71"/>
      <c r="M37" s="70"/>
      <c r="N37" s="71"/>
      <c r="O37" s="70"/>
      <c r="P37" s="71"/>
      <c r="Q37" s="70"/>
      <c r="R37" s="71"/>
      <c r="S37" s="70"/>
      <c r="T37" s="71"/>
      <c r="U37" s="70"/>
      <c r="V37" s="71"/>
      <c r="W37" s="70"/>
    </row>
    <row r="38" spans="1:23" ht="13.5" customHeight="1">
      <c r="A38" s="64">
        <v>43</v>
      </c>
      <c r="B38" s="65" t="s">
        <v>35</v>
      </c>
      <c r="C38" s="61">
        <v>846</v>
      </c>
      <c r="D38" s="44">
        <v>66</v>
      </c>
      <c r="E38" s="52" t="s">
        <v>5</v>
      </c>
      <c r="F38" s="48">
        <v>2.2999999999999998</v>
      </c>
      <c r="G38" s="49">
        <v>4.5</v>
      </c>
      <c r="H38" s="44"/>
      <c r="I38" s="51"/>
      <c r="J38" s="53">
        <v>128</v>
      </c>
      <c r="K38" s="70"/>
      <c r="L38" s="71"/>
      <c r="M38" s="70"/>
      <c r="N38" s="71"/>
      <c r="O38" s="70"/>
      <c r="P38" s="71"/>
      <c r="Q38" s="70"/>
      <c r="R38" s="71"/>
      <c r="S38" s="70"/>
      <c r="T38" s="71"/>
      <c r="U38" s="70"/>
      <c r="V38" s="71"/>
      <c r="W38" s="70"/>
    </row>
    <row r="39" spans="1:23" ht="13.5" customHeight="1" thickBot="1">
      <c r="A39" s="64">
        <v>44</v>
      </c>
      <c r="B39" s="65" t="s">
        <v>36</v>
      </c>
      <c r="C39" s="41">
        <v>1114</v>
      </c>
      <c r="D39" s="42">
        <v>61</v>
      </c>
      <c r="E39" s="50">
        <v>1.5</v>
      </c>
      <c r="F39" s="46">
        <v>2.8</v>
      </c>
      <c r="G39" s="47">
        <v>4</v>
      </c>
      <c r="H39" s="42"/>
      <c r="I39" s="50"/>
      <c r="J39" s="42">
        <v>110</v>
      </c>
      <c r="K39" s="70"/>
      <c r="L39" s="71"/>
      <c r="M39" s="70"/>
      <c r="N39" s="71"/>
      <c r="O39" s="70"/>
      <c r="P39" s="71"/>
      <c r="Q39" s="70"/>
      <c r="R39" s="71"/>
      <c r="S39" s="70"/>
      <c r="T39" s="71"/>
      <c r="U39" s="70"/>
      <c r="V39" s="71"/>
      <c r="W39" s="70"/>
    </row>
    <row r="40" spans="1:23" ht="13.5" customHeight="1">
      <c r="A40" s="64">
        <v>45</v>
      </c>
      <c r="B40" s="65" t="s">
        <v>37</v>
      </c>
      <c r="C40" s="61">
        <v>105</v>
      </c>
      <c r="D40" s="44">
        <v>61</v>
      </c>
      <c r="E40" s="52">
        <v>1.5</v>
      </c>
      <c r="F40" s="48">
        <v>3.5</v>
      </c>
      <c r="G40" s="49">
        <v>3.5</v>
      </c>
      <c r="H40" s="44"/>
      <c r="I40" s="51"/>
      <c r="J40" s="53">
        <v>150</v>
      </c>
      <c r="K40" s="70"/>
      <c r="L40" s="71"/>
      <c r="M40" s="70"/>
      <c r="N40" s="71"/>
      <c r="O40" s="70"/>
      <c r="P40" s="71"/>
      <c r="Q40" s="70"/>
      <c r="R40" s="71"/>
      <c r="S40" s="70"/>
      <c r="T40" s="71"/>
      <c r="U40" s="70"/>
      <c r="V40" s="71"/>
      <c r="W40" s="70"/>
    </row>
    <row r="41" spans="1:23" ht="13.5" customHeight="1" thickBot="1">
      <c r="A41" s="66">
        <v>46</v>
      </c>
      <c r="B41" s="67" t="s">
        <v>38</v>
      </c>
      <c r="C41" s="41">
        <v>1633</v>
      </c>
      <c r="D41" s="42">
        <v>57</v>
      </c>
      <c r="E41" s="50">
        <v>1.5</v>
      </c>
      <c r="F41" s="46">
        <v>1.65</v>
      </c>
      <c r="G41" s="47">
        <v>3.25</v>
      </c>
      <c r="H41" s="42"/>
      <c r="I41" s="50"/>
      <c r="J41" s="42">
        <v>106.5</v>
      </c>
      <c r="K41" s="70"/>
      <c r="L41" s="71"/>
      <c r="M41" s="70"/>
      <c r="N41" s="71"/>
      <c r="O41" s="70"/>
      <c r="P41" s="71"/>
      <c r="Q41" s="70"/>
      <c r="R41" s="71"/>
      <c r="S41" s="70"/>
      <c r="T41" s="71"/>
      <c r="U41" s="70"/>
      <c r="V41" s="71"/>
      <c r="W41" s="70"/>
    </row>
    <row r="42" spans="1:23" ht="13.5" customHeight="1">
      <c r="A42" s="64">
        <v>47</v>
      </c>
      <c r="B42" s="65" t="s">
        <v>39</v>
      </c>
      <c r="C42" s="61">
        <v>920</v>
      </c>
      <c r="D42" s="44">
        <v>67</v>
      </c>
      <c r="E42" s="52">
        <v>1.5</v>
      </c>
      <c r="F42" s="48">
        <v>2.4500000000000002</v>
      </c>
      <c r="G42" s="49">
        <v>2.9</v>
      </c>
      <c r="H42" s="44"/>
      <c r="I42" s="51"/>
      <c r="J42" s="53">
        <v>155</v>
      </c>
      <c r="K42" s="70"/>
      <c r="L42" s="71"/>
      <c r="M42" s="70"/>
      <c r="N42" s="71"/>
      <c r="O42" s="70"/>
      <c r="P42" s="71"/>
      <c r="Q42" s="70"/>
      <c r="R42" s="71"/>
      <c r="S42" s="70"/>
      <c r="T42" s="71"/>
      <c r="U42" s="70"/>
      <c r="V42" s="71"/>
      <c r="W42" s="70"/>
    </row>
    <row r="43" spans="1:23" ht="13.5" customHeight="1" thickBot="1">
      <c r="A43" s="64">
        <v>48</v>
      </c>
      <c r="B43" s="65" t="s">
        <v>40</v>
      </c>
      <c r="C43" s="41">
        <v>766</v>
      </c>
      <c r="D43" s="42">
        <v>67</v>
      </c>
      <c r="E43" s="50" t="s">
        <v>5</v>
      </c>
      <c r="F43" s="46">
        <v>2.7</v>
      </c>
      <c r="G43" s="47">
        <v>2</v>
      </c>
      <c r="H43" s="42"/>
      <c r="I43" s="50"/>
      <c r="J43" s="42">
        <v>99</v>
      </c>
      <c r="K43" s="70"/>
      <c r="L43" s="71"/>
      <c r="M43" s="70"/>
      <c r="N43" s="71"/>
      <c r="O43" s="70"/>
      <c r="P43" s="71"/>
      <c r="Q43" s="70"/>
      <c r="R43" s="71"/>
      <c r="S43" s="70"/>
      <c r="T43" s="71"/>
      <c r="U43" s="70"/>
      <c r="V43" s="71"/>
      <c r="W43" s="70"/>
    </row>
    <row r="44" spans="1:23" ht="13.5" customHeight="1">
      <c r="A44" s="64">
        <v>49</v>
      </c>
      <c r="B44" s="65" t="s">
        <v>41</v>
      </c>
      <c r="C44" s="61">
        <v>445</v>
      </c>
      <c r="D44" s="44">
        <v>62</v>
      </c>
      <c r="E44" s="52">
        <v>1.5</v>
      </c>
      <c r="F44" s="48">
        <v>1.8</v>
      </c>
      <c r="G44" s="49">
        <v>2.7</v>
      </c>
      <c r="H44" s="44"/>
      <c r="I44" s="51"/>
      <c r="J44" s="53">
        <v>138</v>
      </c>
      <c r="K44" s="70"/>
      <c r="L44" s="71"/>
      <c r="M44" s="70"/>
      <c r="N44" s="71"/>
      <c r="O44" s="70"/>
      <c r="P44" s="71"/>
      <c r="Q44" s="70"/>
      <c r="R44" s="71"/>
      <c r="S44" s="70"/>
      <c r="T44" s="71"/>
      <c r="U44" s="70"/>
      <c r="V44" s="71"/>
      <c r="W44" s="70"/>
    </row>
    <row r="45" spans="1:23" ht="13.5" customHeight="1" thickBot="1">
      <c r="A45" s="64">
        <v>50</v>
      </c>
      <c r="B45" s="65" t="s">
        <v>42</v>
      </c>
      <c r="C45" s="41">
        <v>695</v>
      </c>
      <c r="D45" s="42">
        <v>67</v>
      </c>
      <c r="E45" s="50">
        <v>1.5</v>
      </c>
      <c r="F45" s="46">
        <v>2.4</v>
      </c>
      <c r="G45" s="47">
        <v>2</v>
      </c>
      <c r="H45" s="42"/>
      <c r="I45" s="50"/>
      <c r="J45" s="42">
        <v>100</v>
      </c>
      <c r="K45" s="70"/>
      <c r="L45" s="71"/>
      <c r="M45" s="70"/>
      <c r="N45" s="71"/>
      <c r="O45" s="70"/>
      <c r="P45" s="71"/>
      <c r="Q45" s="70"/>
      <c r="R45" s="71"/>
      <c r="S45" s="70"/>
      <c r="T45" s="71"/>
      <c r="U45" s="70"/>
      <c r="V45" s="71"/>
      <c r="W45" s="70"/>
    </row>
    <row r="46" spans="1:23" ht="13.5" customHeight="1">
      <c r="A46" s="64">
        <v>51</v>
      </c>
      <c r="B46" s="65" t="s">
        <v>43</v>
      </c>
      <c r="C46" s="61">
        <v>1611</v>
      </c>
      <c r="D46" s="44">
        <v>65</v>
      </c>
      <c r="E46" s="52">
        <v>1.5</v>
      </c>
      <c r="F46" s="48">
        <v>2.85</v>
      </c>
      <c r="G46" s="49">
        <v>2.9</v>
      </c>
      <c r="H46" s="44"/>
      <c r="I46" s="51"/>
      <c r="J46" s="53">
        <v>132</v>
      </c>
      <c r="K46" s="70"/>
      <c r="L46" s="71"/>
      <c r="M46" s="70"/>
      <c r="N46" s="71"/>
      <c r="O46" s="70"/>
      <c r="P46" s="71"/>
      <c r="Q46" s="70"/>
      <c r="R46" s="71"/>
      <c r="S46" s="70"/>
      <c r="T46" s="71"/>
      <c r="U46" s="70"/>
      <c r="V46" s="71"/>
      <c r="W46" s="70"/>
    </row>
    <row r="47" spans="1:23" ht="13.5" customHeight="1" thickBot="1">
      <c r="A47" s="64">
        <v>52</v>
      </c>
      <c r="B47" s="65" t="s">
        <v>44</v>
      </c>
      <c r="C47" s="41">
        <v>620</v>
      </c>
      <c r="D47" s="42">
        <v>67</v>
      </c>
      <c r="E47" s="50" t="s">
        <v>45</v>
      </c>
      <c r="F47" s="46">
        <v>1.5</v>
      </c>
      <c r="G47" s="47">
        <v>2.8</v>
      </c>
      <c r="H47" s="42"/>
      <c r="I47" s="50"/>
      <c r="J47" s="42">
        <v>95</v>
      </c>
      <c r="K47" s="70"/>
      <c r="L47" s="71"/>
      <c r="M47" s="70"/>
      <c r="N47" s="71"/>
      <c r="O47" s="70"/>
      <c r="P47" s="71"/>
      <c r="Q47" s="70"/>
      <c r="R47" s="71"/>
      <c r="S47" s="70"/>
      <c r="T47" s="71"/>
      <c r="U47" s="70"/>
      <c r="V47" s="71"/>
      <c r="W47" s="70"/>
    </row>
    <row r="48" spans="1:23" ht="13.5" customHeight="1">
      <c r="A48" s="64">
        <v>53</v>
      </c>
      <c r="B48" s="65" t="s">
        <v>46</v>
      </c>
      <c r="C48" s="61">
        <v>10206</v>
      </c>
      <c r="D48" s="44">
        <v>64</v>
      </c>
      <c r="E48" s="52">
        <v>1.5</v>
      </c>
      <c r="F48" s="48">
        <v>4.0999999999999996</v>
      </c>
      <c r="G48" s="49">
        <v>1.8</v>
      </c>
      <c r="H48" s="44"/>
      <c r="I48" s="51"/>
      <c r="J48" s="53">
        <v>157</v>
      </c>
      <c r="K48" s="70"/>
      <c r="L48" s="71"/>
      <c r="M48" s="70"/>
      <c r="N48" s="71"/>
      <c r="O48" s="70"/>
      <c r="P48" s="71"/>
      <c r="Q48" s="70"/>
      <c r="R48" s="71"/>
      <c r="S48" s="70"/>
      <c r="T48" s="71"/>
      <c r="U48" s="70"/>
      <c r="V48" s="71"/>
      <c r="W48" s="70"/>
    </row>
    <row r="49" spans="1:23" ht="13.5" customHeight="1" thickBot="1">
      <c r="A49" s="64">
        <v>54</v>
      </c>
      <c r="B49" s="65" t="s">
        <v>47</v>
      </c>
      <c r="C49" s="41">
        <v>1100</v>
      </c>
      <c r="D49" s="42">
        <v>60</v>
      </c>
      <c r="E49" s="50">
        <v>1.5</v>
      </c>
      <c r="F49" s="46">
        <v>2.5499999999999998</v>
      </c>
      <c r="G49" s="47">
        <v>3</v>
      </c>
      <c r="H49" s="42"/>
      <c r="I49" s="50"/>
      <c r="J49" s="42">
        <v>130</v>
      </c>
      <c r="K49" s="70"/>
      <c r="L49" s="71"/>
      <c r="M49" s="70"/>
      <c r="N49" s="71"/>
      <c r="O49" s="70"/>
      <c r="P49" s="71"/>
      <c r="Q49" s="70"/>
      <c r="R49" s="71"/>
      <c r="S49" s="70"/>
      <c r="T49" s="71"/>
      <c r="U49" s="70"/>
      <c r="V49" s="71"/>
      <c r="W49" s="70"/>
    </row>
    <row r="50" spans="1:23" ht="13.5" customHeight="1">
      <c r="A50" s="64">
        <v>55</v>
      </c>
      <c r="B50" s="65" t="s">
        <v>48</v>
      </c>
      <c r="C50" s="61">
        <v>322</v>
      </c>
      <c r="D50" s="44">
        <v>70</v>
      </c>
      <c r="E50" s="52" t="s">
        <v>5</v>
      </c>
      <c r="F50" s="48">
        <v>3.1</v>
      </c>
      <c r="G50" s="49" t="s">
        <v>5</v>
      </c>
      <c r="H50" s="44"/>
      <c r="I50" s="51"/>
      <c r="J50" s="53">
        <v>170</v>
      </c>
      <c r="K50" s="70"/>
      <c r="L50" s="71"/>
      <c r="M50" s="70"/>
      <c r="N50" s="71"/>
      <c r="O50" s="70"/>
      <c r="P50" s="71"/>
      <c r="Q50" s="70"/>
      <c r="R50" s="71"/>
      <c r="S50" s="70"/>
      <c r="T50" s="71"/>
      <c r="U50" s="70"/>
      <c r="V50" s="71"/>
      <c r="W50" s="70"/>
    </row>
    <row r="51" spans="1:23" ht="13.5" customHeight="1" thickBot="1">
      <c r="A51" s="64">
        <v>56</v>
      </c>
      <c r="B51" s="65" t="s">
        <v>49</v>
      </c>
      <c r="C51" s="41">
        <v>635</v>
      </c>
      <c r="D51" s="42">
        <v>70</v>
      </c>
      <c r="E51" s="50">
        <v>1.5</v>
      </c>
      <c r="F51" s="46">
        <v>3.1</v>
      </c>
      <c r="G51" s="47"/>
      <c r="H51" s="42">
        <v>45</v>
      </c>
      <c r="I51" s="50"/>
      <c r="J51" s="42">
        <v>85</v>
      </c>
      <c r="K51" s="70"/>
      <c r="L51" s="71"/>
      <c r="M51" s="70"/>
      <c r="N51" s="71"/>
      <c r="O51" s="70"/>
      <c r="P51" s="71"/>
      <c r="Q51" s="70"/>
      <c r="R51" s="71"/>
      <c r="S51" s="70"/>
      <c r="T51" s="71"/>
      <c r="U51" s="70"/>
      <c r="V51" s="71"/>
      <c r="W51" s="70"/>
    </row>
    <row r="52" spans="1:23" ht="13.5" customHeight="1">
      <c r="A52" s="64">
        <v>57</v>
      </c>
      <c r="B52" s="65" t="s">
        <v>50</v>
      </c>
      <c r="C52" s="61">
        <v>464</v>
      </c>
      <c r="D52" s="44">
        <v>70</v>
      </c>
      <c r="E52" s="52">
        <v>1.5</v>
      </c>
      <c r="F52" s="48">
        <v>3.1</v>
      </c>
      <c r="G52" s="49"/>
      <c r="H52" s="44">
        <v>70</v>
      </c>
      <c r="I52" s="51"/>
      <c r="J52" s="53">
        <v>110</v>
      </c>
      <c r="K52" s="70"/>
      <c r="L52" s="71"/>
      <c r="M52" s="70"/>
      <c r="N52" s="71"/>
      <c r="O52" s="70"/>
      <c r="P52" s="71"/>
      <c r="Q52" s="70"/>
      <c r="R52" s="71"/>
      <c r="S52" s="70"/>
      <c r="T52" s="71"/>
      <c r="U52" s="70"/>
      <c r="V52" s="71"/>
      <c r="W52" s="70"/>
    </row>
    <row r="53" spans="1:23" ht="13.5" customHeight="1" thickBot="1">
      <c r="A53" s="64">
        <v>58</v>
      </c>
      <c r="B53" s="65" t="s">
        <v>51</v>
      </c>
      <c r="C53" s="41">
        <v>1279</v>
      </c>
      <c r="D53" s="42">
        <v>70</v>
      </c>
      <c r="E53" s="50">
        <v>1.5</v>
      </c>
      <c r="F53" s="46">
        <v>2.6</v>
      </c>
      <c r="G53" s="47">
        <v>1.25</v>
      </c>
      <c r="H53" s="42">
        <v>55</v>
      </c>
      <c r="I53" s="50"/>
      <c r="J53" s="42">
        <v>150</v>
      </c>
      <c r="K53" s="70"/>
      <c r="L53" s="71"/>
      <c r="M53" s="70"/>
      <c r="N53" s="71"/>
      <c r="O53" s="70"/>
      <c r="P53" s="71"/>
      <c r="Q53" s="70"/>
      <c r="R53" s="71"/>
      <c r="S53" s="70"/>
      <c r="T53" s="71"/>
      <c r="U53" s="70"/>
      <c r="V53" s="71"/>
      <c r="W53" s="70"/>
    </row>
    <row r="54" spans="1:23" ht="13.5" customHeight="1">
      <c r="A54" s="64">
        <v>59</v>
      </c>
      <c r="B54" s="65" t="s">
        <v>52</v>
      </c>
      <c r="C54" s="61">
        <v>240</v>
      </c>
      <c r="D54" s="44">
        <v>67</v>
      </c>
      <c r="E54" s="52" t="s">
        <v>5</v>
      </c>
      <c r="F54" s="48">
        <v>2.37</v>
      </c>
      <c r="G54" s="49" t="s">
        <v>5</v>
      </c>
      <c r="H54" s="44"/>
      <c r="I54" s="51"/>
      <c r="J54" s="53">
        <v>105</v>
      </c>
      <c r="K54" s="70"/>
      <c r="L54" s="71"/>
      <c r="M54" s="70"/>
      <c r="N54" s="71"/>
      <c r="O54" s="70"/>
      <c r="P54" s="71"/>
      <c r="Q54" s="70"/>
      <c r="R54" s="71"/>
      <c r="S54" s="70"/>
      <c r="T54" s="71"/>
      <c r="U54" s="70"/>
      <c r="V54" s="71"/>
      <c r="W54" s="70"/>
    </row>
    <row r="55" spans="1:23" ht="13.5" customHeight="1" thickBot="1">
      <c r="A55" s="64">
        <v>60</v>
      </c>
      <c r="B55" s="65" t="s">
        <v>53</v>
      </c>
      <c r="C55" s="41">
        <v>38241</v>
      </c>
      <c r="D55" s="42">
        <v>70</v>
      </c>
      <c r="E55" s="50">
        <v>1.5</v>
      </c>
      <c r="F55" s="46">
        <v>1.99</v>
      </c>
      <c r="G55" s="47">
        <v>1.33</v>
      </c>
      <c r="H55" s="42"/>
      <c r="I55" s="50"/>
      <c r="J55" s="42">
        <v>161.30000000000001</v>
      </c>
      <c r="K55" s="70"/>
      <c r="L55" s="71"/>
      <c r="M55" s="70"/>
      <c r="N55" s="71"/>
      <c r="O55" s="70"/>
      <c r="P55" s="71"/>
      <c r="Q55" s="70"/>
      <c r="R55" s="71"/>
      <c r="S55" s="70"/>
      <c r="T55" s="71"/>
      <c r="U55" s="70"/>
      <c r="V55" s="71"/>
      <c r="W55" s="70"/>
    </row>
    <row r="56" spans="1:23" ht="13.5" customHeight="1">
      <c r="A56" s="64">
        <v>61</v>
      </c>
      <c r="B56" s="65" t="s">
        <v>54</v>
      </c>
      <c r="C56" s="61">
        <v>228</v>
      </c>
      <c r="D56" s="44">
        <v>75</v>
      </c>
      <c r="E56" s="52" t="s">
        <v>5</v>
      </c>
      <c r="F56" s="48">
        <v>3.76</v>
      </c>
      <c r="G56" s="49" t="s">
        <v>5</v>
      </c>
      <c r="H56" s="44"/>
      <c r="I56" s="51"/>
      <c r="J56" s="53">
        <v>110</v>
      </c>
      <c r="K56" s="70"/>
      <c r="L56" s="71"/>
      <c r="M56" s="70"/>
      <c r="N56" s="71"/>
      <c r="O56" s="70"/>
      <c r="P56" s="71"/>
      <c r="Q56" s="70"/>
      <c r="R56" s="71"/>
      <c r="S56" s="70"/>
      <c r="T56" s="71"/>
      <c r="U56" s="70"/>
      <c r="V56" s="71"/>
      <c r="W56" s="70"/>
    </row>
    <row r="57" spans="1:23" ht="13.5" customHeight="1" thickBot="1">
      <c r="A57" s="68">
        <v>61</v>
      </c>
      <c r="B57" s="69" t="s">
        <v>55</v>
      </c>
      <c r="C57" s="41">
        <v>952</v>
      </c>
      <c r="D57" s="42">
        <v>70</v>
      </c>
      <c r="E57" s="50">
        <v>1.5</v>
      </c>
      <c r="F57" s="46">
        <v>2.65</v>
      </c>
      <c r="G57" s="47">
        <v>3.7</v>
      </c>
      <c r="H57" s="42"/>
      <c r="I57" s="50"/>
      <c r="J57" s="42">
        <v>150</v>
      </c>
      <c r="K57" s="70"/>
      <c r="L57" s="71"/>
      <c r="M57" s="70"/>
      <c r="N57" s="71"/>
      <c r="O57" s="70"/>
      <c r="P57" s="71"/>
      <c r="Q57" s="70"/>
      <c r="R57" s="71"/>
      <c r="S57" s="70"/>
      <c r="T57" s="71"/>
      <c r="U57" s="70"/>
      <c r="V57" s="71"/>
      <c r="W57" s="70"/>
    </row>
    <row r="58" spans="1:23" ht="18" customHeight="1" thickBot="1">
      <c r="A58" s="203" t="s">
        <v>56</v>
      </c>
      <c r="B58" s="204"/>
      <c r="C58" s="54">
        <f>SUM(C5:C57)</f>
        <v>174447</v>
      </c>
      <c r="D58" s="55">
        <f>'Revenu fiscal Indice fiscale'!K42</f>
        <v>65.272997659490429</v>
      </c>
      <c r="E58" s="56">
        <v>39</v>
      </c>
      <c r="F58" s="57">
        <v>53</v>
      </c>
      <c r="G58" s="58">
        <v>46</v>
      </c>
      <c r="H58" s="59">
        <v>5</v>
      </c>
      <c r="I58" s="59">
        <v>4</v>
      </c>
      <c r="J58" s="60">
        <v>49</v>
      </c>
      <c r="K58" s="70"/>
      <c r="L58" s="71"/>
      <c r="M58" s="70"/>
      <c r="N58" s="71"/>
      <c r="O58" s="70"/>
      <c r="P58" s="71"/>
      <c r="Q58" s="70"/>
      <c r="R58" s="71"/>
      <c r="S58" s="70"/>
      <c r="T58" s="71"/>
      <c r="U58" s="70"/>
      <c r="V58" s="71"/>
      <c r="W58" s="70"/>
    </row>
    <row r="59" spans="1:23" s="31" customFormat="1" ht="15" customHeight="1">
      <c r="A59" s="200" t="s">
        <v>58</v>
      </c>
      <c r="B59" s="201"/>
      <c r="C59" s="201"/>
      <c r="D59" s="201"/>
      <c r="E59" s="201"/>
      <c r="F59" s="201"/>
      <c r="G59" s="201"/>
      <c r="H59" s="201"/>
      <c r="I59" s="201"/>
      <c r="J59" s="202"/>
      <c r="K59" s="74"/>
      <c r="L59" s="75"/>
      <c r="M59" s="74"/>
      <c r="N59" s="75"/>
      <c r="O59" s="74"/>
      <c r="P59" s="75"/>
      <c r="Q59" s="74"/>
      <c r="R59" s="75"/>
      <c r="S59" s="74"/>
      <c r="T59" s="75"/>
      <c r="U59" s="74"/>
      <c r="V59" s="75"/>
      <c r="W59" s="74"/>
    </row>
    <row r="60" spans="1:23">
      <c r="A60" s="76"/>
      <c r="B60" s="78"/>
      <c r="C60" s="78"/>
      <c r="D60" s="79"/>
      <c r="E60" s="78"/>
      <c r="F60" s="78"/>
      <c r="G60" s="78"/>
      <c r="H60" s="78"/>
      <c r="I60" s="78"/>
      <c r="J60" s="78"/>
      <c r="K60" s="70"/>
      <c r="L60" s="71"/>
      <c r="M60" s="70"/>
      <c r="N60" s="71"/>
      <c r="O60" s="70"/>
      <c r="P60" s="71"/>
      <c r="Q60" s="70"/>
      <c r="R60" s="71"/>
      <c r="S60" s="70"/>
      <c r="T60" s="71"/>
      <c r="U60" s="70"/>
      <c r="V60" s="71"/>
      <c r="W60" s="70"/>
    </row>
    <row r="61" spans="1:23">
      <c r="A61" s="76"/>
      <c r="B61" s="78"/>
      <c r="C61" s="78"/>
      <c r="D61" s="79"/>
      <c r="E61" s="78"/>
      <c r="F61" s="78"/>
      <c r="G61" s="78"/>
      <c r="H61" s="78"/>
      <c r="I61" s="78"/>
      <c r="J61" s="78"/>
      <c r="K61" s="70"/>
      <c r="L61" s="71"/>
      <c r="M61" s="70"/>
      <c r="N61" s="71"/>
      <c r="O61" s="70"/>
      <c r="P61" s="71"/>
      <c r="Q61" s="70"/>
      <c r="R61" s="71"/>
      <c r="S61" s="70"/>
      <c r="T61" s="71"/>
      <c r="U61" s="70"/>
      <c r="V61" s="71"/>
      <c r="W61" s="70"/>
    </row>
    <row r="62" spans="1:23">
      <c r="A62" s="76"/>
      <c r="B62" s="78"/>
      <c r="C62" s="78"/>
      <c r="D62" s="79"/>
      <c r="E62" s="78"/>
      <c r="F62" s="78"/>
      <c r="G62" s="78"/>
      <c r="H62" s="78"/>
      <c r="I62" s="78"/>
      <c r="J62" s="78"/>
      <c r="K62" s="70"/>
      <c r="L62" s="71"/>
      <c r="M62" s="70"/>
      <c r="N62" s="71"/>
      <c r="O62" s="70"/>
      <c r="P62" s="71"/>
      <c r="Q62" s="70"/>
      <c r="R62" s="71"/>
      <c r="S62" s="70"/>
      <c r="T62" s="71"/>
      <c r="U62" s="70"/>
      <c r="V62" s="71"/>
      <c r="W62" s="70"/>
    </row>
    <row r="63" spans="1:23">
      <c r="A63" s="76"/>
      <c r="B63" s="70"/>
      <c r="C63" s="70"/>
      <c r="D63" s="71"/>
      <c r="E63" s="70"/>
      <c r="F63" s="70"/>
      <c r="G63" s="70"/>
      <c r="H63" s="70"/>
      <c r="I63" s="70"/>
      <c r="J63" s="70"/>
      <c r="K63" s="70"/>
      <c r="L63" s="71"/>
      <c r="M63" s="70"/>
      <c r="N63" s="71"/>
      <c r="O63" s="70"/>
      <c r="P63" s="71"/>
      <c r="Q63" s="70"/>
      <c r="R63" s="71"/>
      <c r="S63" s="70"/>
      <c r="T63" s="71"/>
      <c r="U63" s="70"/>
      <c r="V63" s="71"/>
      <c r="W63" s="70"/>
    </row>
    <row r="64" spans="1:23">
      <c r="A64" s="76"/>
      <c r="B64" s="71"/>
      <c r="C64" s="71"/>
      <c r="D64" s="71"/>
      <c r="E64" s="71"/>
      <c r="F64" s="71"/>
      <c r="G64" s="71"/>
      <c r="H64" s="71"/>
      <c r="I64" s="77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</row>
    <row r="65" spans="1:23">
      <c r="A65" s="76"/>
      <c r="B65" s="71"/>
      <c r="C65" s="71"/>
      <c r="D65" s="71"/>
      <c r="E65" s="71"/>
      <c r="F65" s="71"/>
      <c r="G65" s="71"/>
      <c r="H65" s="71"/>
      <c r="I65" s="77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</row>
    <row r="66" spans="1:23">
      <c r="A66" s="76"/>
      <c r="B66" s="71"/>
      <c r="C66" s="71"/>
      <c r="D66" s="71"/>
      <c r="E66" s="71"/>
      <c r="F66" s="71"/>
      <c r="G66" s="71"/>
      <c r="H66" s="71"/>
      <c r="I66" s="77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</row>
    <row r="67" spans="1:23">
      <c r="A67" s="76"/>
      <c r="B67" s="71"/>
      <c r="C67" s="71"/>
      <c r="D67" s="71"/>
      <c r="E67" s="71"/>
      <c r="F67" s="71"/>
      <c r="G67" s="71"/>
      <c r="H67" s="71"/>
      <c r="I67" s="77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</row>
    <row r="68" spans="1:23">
      <c r="A68" s="76"/>
      <c r="B68" s="71"/>
      <c r="C68" s="71"/>
      <c r="D68" s="71"/>
      <c r="E68" s="71"/>
      <c r="F68" s="71"/>
      <c r="G68" s="71"/>
      <c r="H68" s="71"/>
      <c r="I68" s="77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</row>
    <row r="69" spans="1:23">
      <c r="A69" s="76"/>
      <c r="B69" s="71"/>
      <c r="C69" s="71"/>
      <c r="D69" s="71"/>
      <c r="E69" s="71"/>
      <c r="F69" s="71"/>
      <c r="G69" s="71"/>
      <c r="H69" s="71"/>
      <c r="I69" s="77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</row>
    <row r="70" spans="1:23">
      <c r="A70" s="76"/>
      <c r="B70" s="71"/>
      <c r="C70" s="71"/>
      <c r="D70" s="71"/>
      <c r="E70" s="71"/>
      <c r="F70" s="71"/>
      <c r="G70" s="71"/>
      <c r="H70" s="71"/>
      <c r="I70" s="77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</row>
    <row r="71" spans="1:23">
      <c r="A71" s="76"/>
      <c r="B71" s="71"/>
      <c r="C71" s="71"/>
      <c r="D71" s="71"/>
      <c r="E71" s="71"/>
      <c r="F71" s="71"/>
      <c r="G71" s="71"/>
      <c r="H71" s="71"/>
      <c r="I71" s="77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</row>
    <row r="72" spans="1:23">
      <c r="A72" s="76"/>
      <c r="B72" s="71"/>
      <c r="C72" s="71"/>
      <c r="D72" s="71"/>
      <c r="E72" s="71"/>
      <c r="F72" s="71"/>
      <c r="G72" s="71"/>
      <c r="H72" s="71"/>
      <c r="I72" s="77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</row>
    <row r="73" spans="1:23">
      <c r="A73" s="76"/>
      <c r="B73" s="71"/>
      <c r="C73" s="71"/>
      <c r="D73" s="71"/>
      <c r="E73" s="71"/>
      <c r="F73" s="71"/>
      <c r="G73" s="71"/>
      <c r="H73" s="71"/>
      <c r="I73" s="77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</row>
    <row r="74" spans="1:23">
      <c r="A74" s="76"/>
      <c r="B74" s="71"/>
      <c r="C74" s="71"/>
      <c r="D74" s="71"/>
      <c r="E74" s="71"/>
      <c r="F74" s="71"/>
      <c r="G74" s="71"/>
      <c r="H74" s="71"/>
      <c r="I74" s="77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</row>
    <row r="75" spans="1:23">
      <c r="A75" s="76"/>
      <c r="B75" s="71"/>
      <c r="C75" s="71"/>
      <c r="D75" s="71"/>
      <c r="E75" s="71"/>
      <c r="F75" s="71"/>
      <c r="G75" s="71"/>
      <c r="H75" s="71"/>
      <c r="I75" s="77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</row>
    <row r="76" spans="1:23">
      <c r="A76" s="76"/>
      <c r="B76" s="71"/>
      <c r="C76" s="71"/>
      <c r="D76" s="71"/>
      <c r="E76" s="71"/>
      <c r="F76" s="71"/>
      <c r="G76" s="71"/>
      <c r="H76" s="71"/>
      <c r="I76" s="77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</row>
    <row r="77" spans="1:23">
      <c r="A77" s="76"/>
      <c r="B77" s="71"/>
      <c r="C77" s="71"/>
      <c r="D77" s="71"/>
      <c r="E77" s="71"/>
      <c r="F77" s="71"/>
      <c r="G77" s="71"/>
      <c r="H77" s="71"/>
      <c r="I77" s="77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</row>
    <row r="78" spans="1:23">
      <c r="A78" s="76"/>
      <c r="B78" s="71"/>
      <c r="C78" s="71"/>
      <c r="D78" s="71"/>
      <c r="E78" s="71"/>
      <c r="F78" s="71"/>
      <c r="G78" s="71"/>
      <c r="H78" s="71"/>
      <c r="I78" s="77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</row>
    <row r="79" spans="1:23">
      <c r="A79" s="76"/>
      <c r="B79" s="71"/>
      <c r="C79" s="71"/>
      <c r="D79" s="71"/>
      <c r="E79" s="71"/>
      <c r="F79" s="71"/>
      <c r="G79" s="71"/>
      <c r="H79" s="71"/>
      <c r="I79" s="77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</row>
    <row r="80" spans="1:23">
      <c r="A80" s="76"/>
      <c r="B80" s="71"/>
      <c r="C80" s="71"/>
      <c r="D80" s="71"/>
      <c r="E80" s="71"/>
      <c r="F80" s="71"/>
      <c r="G80" s="71"/>
      <c r="H80" s="71"/>
      <c r="I80" s="77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</row>
  </sheetData>
  <mergeCells count="13">
    <mergeCell ref="A59:J59"/>
    <mergeCell ref="A58:B58"/>
    <mergeCell ref="G2:H2"/>
    <mergeCell ref="A2:B4"/>
    <mergeCell ref="C2:C4"/>
    <mergeCell ref="D2:D4"/>
    <mergeCell ref="E2:E4"/>
    <mergeCell ref="F2:F4"/>
    <mergeCell ref="H3:H4"/>
    <mergeCell ref="G3:G4"/>
    <mergeCell ref="I2:J2"/>
    <mergeCell ref="I3:I4"/>
    <mergeCell ref="J3:J4"/>
  </mergeCells>
  <phoneticPr fontId="0" type="noConversion"/>
  <pageMargins left="0" right="0" top="0" bottom="0" header="0.51181102362204722" footer="0.51181102362204722"/>
  <pageSetup paperSize="9" orientation="portrait" horizontalDpi="300" verticalDpi="300" r:id="rId1"/>
  <headerFooter alignWithMargins="0">
    <oddFooter xml:space="preserve">&amp;L&amp;"MS Sans Serif,Italique"&amp;6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65"/>
  <sheetViews>
    <sheetView tabSelected="1" zoomScale="140" zoomScaleNormal="14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5" sqref="G5"/>
    </sheetView>
  </sheetViews>
  <sheetFormatPr baseColWidth="10" defaultColWidth="10.7109375" defaultRowHeight="12.75"/>
  <cols>
    <col min="1" max="1" width="4.7109375" style="5" customWidth="1"/>
    <col min="2" max="2" width="22.7109375" style="5" customWidth="1"/>
    <col min="3" max="3" width="11.7109375" style="80" customWidth="1"/>
    <col min="4" max="4" width="12.7109375" style="5" customWidth="1"/>
    <col min="5" max="5" width="10.7109375" style="5" customWidth="1"/>
    <col min="6" max="7" width="11.7109375" style="5" customWidth="1"/>
    <col min="8" max="8" width="12.7109375" style="5" customWidth="1"/>
    <col min="9" max="10" width="10.7109375" style="5" customWidth="1"/>
    <col min="11" max="11" width="12.7109375" style="5" customWidth="1"/>
    <col min="12" max="12" width="10.7109375" style="5" customWidth="1"/>
    <col min="13" max="16384" width="10.7109375" style="5"/>
  </cols>
  <sheetData>
    <row r="1" spans="1:26" s="6" customFormat="1" ht="18" customHeight="1" thickBot="1">
      <c r="A1" s="218" t="s">
        <v>117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</row>
    <row r="2" spans="1:26" ht="12.6" customHeight="1">
      <c r="A2" s="221" t="s">
        <v>0</v>
      </c>
      <c r="B2" s="222"/>
      <c r="C2" s="238" t="s">
        <v>131</v>
      </c>
      <c r="D2" s="229" t="s">
        <v>111</v>
      </c>
      <c r="E2" s="229"/>
      <c r="F2" s="91" t="s">
        <v>110</v>
      </c>
      <c r="G2" s="91"/>
      <c r="H2" s="229" t="s">
        <v>63</v>
      </c>
      <c r="I2" s="229"/>
      <c r="J2" s="235" t="s">
        <v>114</v>
      </c>
      <c r="K2" s="229" t="s">
        <v>109</v>
      </c>
      <c r="L2" s="231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</row>
    <row r="3" spans="1:26" ht="12.6" customHeight="1">
      <c r="A3" s="223"/>
      <c r="B3" s="224"/>
      <c r="C3" s="239"/>
      <c r="D3" s="230"/>
      <c r="E3" s="230"/>
      <c r="F3" s="233" t="s">
        <v>112</v>
      </c>
      <c r="G3" s="233" t="s">
        <v>113</v>
      </c>
      <c r="H3" s="230"/>
      <c r="I3" s="230"/>
      <c r="J3" s="233"/>
      <c r="K3" s="230"/>
      <c r="L3" s="232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</row>
    <row r="4" spans="1:26" ht="12.6" customHeight="1" thickBot="1">
      <c r="A4" s="225"/>
      <c r="B4" s="226"/>
      <c r="C4" s="240"/>
      <c r="D4" s="90" t="s">
        <v>57</v>
      </c>
      <c r="E4" s="90" t="s">
        <v>64</v>
      </c>
      <c r="F4" s="234"/>
      <c r="G4" s="234"/>
      <c r="H4" s="90" t="s">
        <v>57</v>
      </c>
      <c r="I4" s="90" t="s">
        <v>64</v>
      </c>
      <c r="J4" s="234"/>
      <c r="K4" s="90" t="s">
        <v>57</v>
      </c>
      <c r="L4" s="92" t="s">
        <v>64</v>
      </c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</row>
    <row r="5" spans="1:26" ht="13.35" customHeight="1" thickBot="1">
      <c r="A5" s="104">
        <v>1</v>
      </c>
      <c r="B5" s="105" t="s">
        <v>3</v>
      </c>
      <c r="C5" s="102">
        <v>33282</v>
      </c>
      <c r="D5" s="86">
        <v>77920525</v>
      </c>
      <c r="E5" s="87">
        <f>D5/C5</f>
        <v>2341.2212306952706</v>
      </c>
      <c r="F5" s="88">
        <v>2166297</v>
      </c>
      <c r="G5" s="89">
        <v>5427617</v>
      </c>
      <c r="H5" s="86">
        <v>69740480</v>
      </c>
      <c r="I5" s="86">
        <f>H5/C5</f>
        <v>2095.4413797247762</v>
      </c>
      <c r="J5" s="86">
        <v>2279710</v>
      </c>
      <c r="K5" s="86">
        <f t="shared" ref="K5:K36" si="0">J5+H5+D5</f>
        <v>149940715</v>
      </c>
      <c r="L5" s="93">
        <f>K5/C5</f>
        <v>4505.1593954690225</v>
      </c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</row>
    <row r="6" spans="1:26" ht="13.35" customHeight="1" thickBot="1">
      <c r="A6" s="94">
        <v>2</v>
      </c>
      <c r="B6" s="106" t="s">
        <v>4</v>
      </c>
      <c r="C6" s="61">
        <v>2570</v>
      </c>
      <c r="D6" s="44">
        <v>6620044</v>
      </c>
      <c r="E6" s="44">
        <f t="shared" ref="E6:E42" si="1">D6/C6</f>
        <v>2575.892607003891</v>
      </c>
      <c r="F6" s="45">
        <v>33462</v>
      </c>
      <c r="G6" s="85">
        <v>254031</v>
      </c>
      <c r="H6" s="43">
        <v>260354</v>
      </c>
      <c r="I6" s="43">
        <f t="shared" ref="I6:I42" si="2">H6/C6</f>
        <v>101.30505836575875</v>
      </c>
      <c r="J6" s="43">
        <v>1598</v>
      </c>
      <c r="K6" s="43">
        <f t="shared" si="0"/>
        <v>6881996</v>
      </c>
      <c r="L6" s="95">
        <f t="shared" ref="L6:L43" si="3">K6/C6</f>
        <v>2677.8194552529185</v>
      </c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</row>
    <row r="7" spans="1:26" ht="13.35" customHeight="1" thickBot="1">
      <c r="A7" s="94">
        <v>3</v>
      </c>
      <c r="B7" s="106" t="s">
        <v>6</v>
      </c>
      <c r="C7" s="103">
        <v>3256</v>
      </c>
      <c r="D7" s="81">
        <v>8830815</v>
      </c>
      <c r="E7" s="82">
        <f t="shared" si="1"/>
        <v>2712.1667690417689</v>
      </c>
      <c r="F7" s="83">
        <v>69414</v>
      </c>
      <c r="G7" s="84">
        <v>181464</v>
      </c>
      <c r="H7" s="81">
        <v>1085911</v>
      </c>
      <c r="I7" s="81">
        <f t="shared" si="2"/>
        <v>333.51074938574936</v>
      </c>
      <c r="J7" s="81">
        <v>91136</v>
      </c>
      <c r="K7" s="81">
        <f t="shared" si="0"/>
        <v>10007862</v>
      </c>
      <c r="L7" s="96">
        <f t="shared" si="3"/>
        <v>3073.6676904176902</v>
      </c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</row>
    <row r="8" spans="1:26" ht="13.35" customHeight="1" thickBot="1">
      <c r="A8" s="94">
        <v>71</v>
      </c>
      <c r="B8" s="106" t="s">
        <v>59</v>
      </c>
      <c r="C8" s="61">
        <v>4832</v>
      </c>
      <c r="D8" s="44">
        <v>9046252</v>
      </c>
      <c r="E8" s="44">
        <f t="shared" si="1"/>
        <v>1872.1548013245033</v>
      </c>
      <c r="F8" s="45">
        <v>216460</v>
      </c>
      <c r="G8" s="85">
        <v>231517</v>
      </c>
      <c r="H8" s="43">
        <v>6990501</v>
      </c>
      <c r="I8" s="43">
        <f t="shared" si="2"/>
        <v>1446.7096440397352</v>
      </c>
      <c r="J8" s="43">
        <v>264485</v>
      </c>
      <c r="K8" s="43">
        <f t="shared" si="0"/>
        <v>16301238</v>
      </c>
      <c r="L8" s="95">
        <f t="shared" si="3"/>
        <v>3373.6005794701987</v>
      </c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</row>
    <row r="9" spans="1:26" ht="13.35" customHeight="1" thickBot="1">
      <c r="A9" s="94">
        <v>6</v>
      </c>
      <c r="B9" s="106" t="s">
        <v>7</v>
      </c>
      <c r="C9" s="103">
        <v>1564</v>
      </c>
      <c r="D9" s="81">
        <v>2907723</v>
      </c>
      <c r="E9" s="82">
        <f t="shared" si="1"/>
        <v>1859.1579283887468</v>
      </c>
      <c r="F9" s="83">
        <v>13696</v>
      </c>
      <c r="G9" s="84">
        <v>67900</v>
      </c>
      <c r="H9" s="81">
        <v>1572530</v>
      </c>
      <c r="I9" s="81">
        <f t="shared" si="2"/>
        <v>1005.4539641943734</v>
      </c>
      <c r="J9" s="81">
        <v>37112</v>
      </c>
      <c r="K9" s="81">
        <f t="shared" si="0"/>
        <v>4517365</v>
      </c>
      <c r="L9" s="96">
        <f t="shared" si="3"/>
        <v>2888.3407928388747</v>
      </c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</row>
    <row r="10" spans="1:26" ht="13.35" customHeight="1" thickBot="1">
      <c r="A10" s="94">
        <v>7</v>
      </c>
      <c r="B10" s="106" t="s">
        <v>8</v>
      </c>
      <c r="C10" s="61">
        <v>1909</v>
      </c>
      <c r="D10" s="44">
        <v>3980070</v>
      </c>
      <c r="E10" s="44">
        <f t="shared" si="1"/>
        <v>2084.8978522786801</v>
      </c>
      <c r="F10" s="45">
        <v>28371</v>
      </c>
      <c r="G10" s="85">
        <v>113170</v>
      </c>
      <c r="H10" s="43">
        <v>687362</v>
      </c>
      <c r="I10" s="43">
        <f t="shared" si="2"/>
        <v>360.06390780513357</v>
      </c>
      <c r="J10" s="43">
        <v>80552</v>
      </c>
      <c r="K10" s="43">
        <f t="shared" si="0"/>
        <v>4747984</v>
      </c>
      <c r="L10" s="95">
        <f t="shared" si="3"/>
        <v>2487.1576741749609</v>
      </c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</row>
    <row r="11" spans="1:26" ht="13.35" customHeight="1" thickBot="1">
      <c r="A11" s="94">
        <v>8</v>
      </c>
      <c r="B11" s="106" t="s">
        <v>9</v>
      </c>
      <c r="C11" s="103">
        <v>254</v>
      </c>
      <c r="D11" s="81">
        <v>849304</v>
      </c>
      <c r="E11" s="82">
        <f t="shared" si="1"/>
        <v>3343.7165354330709</v>
      </c>
      <c r="F11" s="83">
        <v>0</v>
      </c>
      <c r="G11" s="84">
        <v>9384</v>
      </c>
      <c r="H11" s="81">
        <v>10657</v>
      </c>
      <c r="I11" s="81">
        <f t="shared" si="2"/>
        <v>41.95669291338583</v>
      </c>
      <c r="J11" s="81">
        <v>510</v>
      </c>
      <c r="K11" s="81">
        <f t="shared" si="0"/>
        <v>860471</v>
      </c>
      <c r="L11" s="96">
        <f t="shared" si="3"/>
        <v>3387.6811023622049</v>
      </c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</row>
    <row r="12" spans="1:26" ht="13.35" customHeight="1" thickBot="1">
      <c r="A12" s="94">
        <v>9</v>
      </c>
      <c r="B12" s="106" t="s">
        <v>10</v>
      </c>
      <c r="C12" s="61">
        <v>4440</v>
      </c>
      <c r="D12" s="44">
        <v>9382116</v>
      </c>
      <c r="E12" s="44">
        <f t="shared" si="1"/>
        <v>2113.0891891891893</v>
      </c>
      <c r="F12" s="45">
        <v>35827</v>
      </c>
      <c r="G12" s="85">
        <v>163178</v>
      </c>
      <c r="H12" s="43">
        <v>2062402</v>
      </c>
      <c r="I12" s="43">
        <f t="shared" si="2"/>
        <v>464.50495495495494</v>
      </c>
      <c r="J12" s="43">
        <v>0</v>
      </c>
      <c r="K12" s="43">
        <f t="shared" si="0"/>
        <v>11444518</v>
      </c>
      <c r="L12" s="95">
        <f t="shared" si="3"/>
        <v>2577.5941441441441</v>
      </c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</row>
    <row r="13" spans="1:26" ht="13.35" customHeight="1" thickBot="1">
      <c r="A13" s="94">
        <v>10</v>
      </c>
      <c r="B13" s="106" t="s">
        <v>11</v>
      </c>
      <c r="C13" s="103">
        <v>961</v>
      </c>
      <c r="D13" s="81">
        <v>1875391</v>
      </c>
      <c r="E13" s="82">
        <f t="shared" si="1"/>
        <v>1951.4994797086367</v>
      </c>
      <c r="F13" s="83">
        <v>26697</v>
      </c>
      <c r="G13" s="84">
        <v>33877</v>
      </c>
      <c r="H13" s="81">
        <v>72912</v>
      </c>
      <c r="I13" s="81">
        <f t="shared" si="2"/>
        <v>75.870967741935488</v>
      </c>
      <c r="J13" s="81">
        <v>0</v>
      </c>
      <c r="K13" s="81">
        <f t="shared" si="0"/>
        <v>1948303</v>
      </c>
      <c r="L13" s="96">
        <f t="shared" si="3"/>
        <v>2027.3704474505723</v>
      </c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</row>
    <row r="14" spans="1:26" ht="13.35" customHeight="1" thickBot="1">
      <c r="A14" s="94">
        <v>11</v>
      </c>
      <c r="B14" s="106" t="s">
        <v>12</v>
      </c>
      <c r="C14" s="61">
        <v>4955</v>
      </c>
      <c r="D14" s="44">
        <v>10777288</v>
      </c>
      <c r="E14" s="44">
        <f t="shared" si="1"/>
        <v>2175.0328960645811</v>
      </c>
      <c r="F14" s="45">
        <v>381750</v>
      </c>
      <c r="G14" s="85">
        <v>343594</v>
      </c>
      <c r="H14" s="43">
        <v>1044186</v>
      </c>
      <c r="I14" s="43">
        <f t="shared" si="2"/>
        <v>210.73380423814328</v>
      </c>
      <c r="J14" s="43">
        <v>164449</v>
      </c>
      <c r="K14" s="43">
        <f t="shared" si="0"/>
        <v>11985923</v>
      </c>
      <c r="L14" s="95">
        <f t="shared" si="3"/>
        <v>2418.9551967709385</v>
      </c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</row>
    <row r="15" spans="1:26" ht="13.35" customHeight="1" thickBot="1">
      <c r="A15" s="94">
        <v>12</v>
      </c>
      <c r="B15" s="106" t="s">
        <v>13</v>
      </c>
      <c r="C15" s="103">
        <v>4572</v>
      </c>
      <c r="D15" s="81">
        <v>11854815</v>
      </c>
      <c r="E15" s="82">
        <f t="shared" si="1"/>
        <v>2592.9166666666665</v>
      </c>
      <c r="F15" s="83">
        <v>85009</v>
      </c>
      <c r="G15" s="84">
        <v>166946</v>
      </c>
      <c r="H15" s="81">
        <v>1898894</v>
      </c>
      <c r="I15" s="81">
        <f t="shared" si="2"/>
        <v>415.33114610673664</v>
      </c>
      <c r="J15" s="81">
        <v>74566</v>
      </c>
      <c r="K15" s="81">
        <f t="shared" si="0"/>
        <v>13828275</v>
      </c>
      <c r="L15" s="96">
        <f t="shared" si="3"/>
        <v>3024.5570866141734</v>
      </c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</row>
    <row r="16" spans="1:26" ht="13.35" customHeight="1" thickBot="1">
      <c r="A16" s="94">
        <v>73</v>
      </c>
      <c r="B16" s="106" t="s">
        <v>119</v>
      </c>
      <c r="C16" s="61">
        <v>8887</v>
      </c>
      <c r="D16" s="44">
        <v>22293857</v>
      </c>
      <c r="E16" s="44">
        <f t="shared" si="1"/>
        <v>2508.5919882975131</v>
      </c>
      <c r="F16" s="45">
        <v>64879</v>
      </c>
      <c r="G16" s="85">
        <v>405903</v>
      </c>
      <c r="H16" s="43">
        <v>1633189</v>
      </c>
      <c r="I16" s="43">
        <f t="shared" si="2"/>
        <v>183.77281422302238</v>
      </c>
      <c r="J16" s="43">
        <v>137894</v>
      </c>
      <c r="K16" s="43">
        <f t="shared" si="0"/>
        <v>24064940</v>
      </c>
      <c r="L16" s="95">
        <f t="shared" si="3"/>
        <v>2707.8811747496343</v>
      </c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</row>
    <row r="17" spans="1:26" ht="13.35" customHeight="1" thickBot="1">
      <c r="A17" s="94">
        <v>15</v>
      </c>
      <c r="B17" s="106" t="s">
        <v>16</v>
      </c>
      <c r="C17" s="103">
        <v>5700</v>
      </c>
      <c r="D17" s="81">
        <v>11526407</v>
      </c>
      <c r="E17" s="82">
        <f t="shared" si="1"/>
        <v>2022.1766666666667</v>
      </c>
      <c r="F17" s="83">
        <v>95126</v>
      </c>
      <c r="G17" s="84">
        <v>633603</v>
      </c>
      <c r="H17" s="81">
        <v>836417</v>
      </c>
      <c r="I17" s="81">
        <f t="shared" si="2"/>
        <v>146.73982456140351</v>
      </c>
      <c r="J17" s="81">
        <v>160896</v>
      </c>
      <c r="K17" s="81">
        <f t="shared" si="0"/>
        <v>12523720</v>
      </c>
      <c r="L17" s="96">
        <f t="shared" si="3"/>
        <v>2197.143859649123</v>
      </c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</row>
    <row r="18" spans="1:26" ht="13.35" customHeight="1" thickBot="1">
      <c r="A18" s="94">
        <v>16</v>
      </c>
      <c r="B18" s="106" t="s">
        <v>17</v>
      </c>
      <c r="C18" s="61">
        <v>4659</v>
      </c>
      <c r="D18" s="44">
        <v>12951418</v>
      </c>
      <c r="E18" s="44">
        <f t="shared" si="1"/>
        <v>2779.8707877226871</v>
      </c>
      <c r="F18" s="45">
        <v>109266</v>
      </c>
      <c r="G18" s="85">
        <v>214556</v>
      </c>
      <c r="H18" s="43">
        <v>544740</v>
      </c>
      <c r="I18" s="43">
        <f t="shared" si="2"/>
        <v>116.92208628461043</v>
      </c>
      <c r="J18" s="43">
        <v>767</v>
      </c>
      <c r="K18" s="43">
        <f t="shared" si="0"/>
        <v>13496925</v>
      </c>
      <c r="L18" s="95">
        <f t="shared" si="3"/>
        <v>2896.9575016097874</v>
      </c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</row>
    <row r="19" spans="1:26" ht="13.35" customHeight="1" thickBot="1">
      <c r="A19" s="94">
        <v>18</v>
      </c>
      <c r="B19" s="106" t="s">
        <v>19</v>
      </c>
      <c r="C19" s="103">
        <v>1059</v>
      </c>
      <c r="D19" s="81">
        <v>2753489</v>
      </c>
      <c r="E19" s="82">
        <f t="shared" si="1"/>
        <v>2600.0840415486309</v>
      </c>
      <c r="F19" s="83">
        <v>19648</v>
      </c>
      <c r="G19" s="84">
        <v>40434</v>
      </c>
      <c r="H19" s="81">
        <v>72649</v>
      </c>
      <c r="I19" s="81">
        <f t="shared" si="2"/>
        <v>68.601510859301229</v>
      </c>
      <c r="J19" s="81">
        <v>7895</v>
      </c>
      <c r="K19" s="81">
        <f t="shared" si="0"/>
        <v>2834033</v>
      </c>
      <c r="L19" s="96">
        <f t="shared" si="3"/>
        <v>2676.1406987724267</v>
      </c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</row>
    <row r="20" spans="1:26" ht="13.35" customHeight="1" thickBot="1">
      <c r="A20" s="94">
        <v>19</v>
      </c>
      <c r="B20" s="106" t="s">
        <v>20</v>
      </c>
      <c r="C20" s="61">
        <v>95</v>
      </c>
      <c r="D20" s="44">
        <v>178169</v>
      </c>
      <c r="E20" s="44">
        <f t="shared" si="1"/>
        <v>1875.4631578947369</v>
      </c>
      <c r="F20" s="45">
        <v>0</v>
      </c>
      <c r="G20" s="85">
        <v>14074</v>
      </c>
      <c r="H20" s="43">
        <v>4169</v>
      </c>
      <c r="I20" s="43">
        <f t="shared" si="2"/>
        <v>43.88421052631579</v>
      </c>
      <c r="J20" s="43">
        <v>0</v>
      </c>
      <c r="K20" s="43">
        <f t="shared" si="0"/>
        <v>182338</v>
      </c>
      <c r="L20" s="95">
        <f t="shared" si="3"/>
        <v>1919.3473684210526</v>
      </c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</row>
    <row r="21" spans="1:26" ht="13.35" customHeight="1" thickBot="1">
      <c r="A21" s="94">
        <v>20</v>
      </c>
      <c r="B21" s="106" t="s">
        <v>21</v>
      </c>
      <c r="C21" s="103">
        <v>3835</v>
      </c>
      <c r="D21" s="81">
        <v>9849623</v>
      </c>
      <c r="E21" s="82">
        <f t="shared" si="1"/>
        <v>2568.3501955671445</v>
      </c>
      <c r="F21" s="83">
        <v>36658</v>
      </c>
      <c r="G21" s="84">
        <v>158233</v>
      </c>
      <c r="H21" s="81">
        <v>805967</v>
      </c>
      <c r="I21" s="81">
        <f t="shared" si="2"/>
        <v>210.16088657105607</v>
      </c>
      <c r="J21" s="81">
        <v>53084</v>
      </c>
      <c r="K21" s="81">
        <f t="shared" si="0"/>
        <v>10708674</v>
      </c>
      <c r="L21" s="96">
        <f t="shared" si="3"/>
        <v>2792.3530638852671</v>
      </c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</row>
    <row r="22" spans="1:26" ht="13.35" customHeight="1" thickBot="1">
      <c r="A22" s="94">
        <v>21</v>
      </c>
      <c r="B22" s="106" t="s">
        <v>22</v>
      </c>
      <c r="C22" s="61">
        <v>1934</v>
      </c>
      <c r="D22" s="44">
        <v>5384760</v>
      </c>
      <c r="E22" s="44">
        <f t="shared" si="1"/>
        <v>2784.2605997931746</v>
      </c>
      <c r="F22" s="45">
        <v>11916</v>
      </c>
      <c r="G22" s="85">
        <v>135734</v>
      </c>
      <c r="H22" s="43">
        <v>456912</v>
      </c>
      <c r="I22" s="43">
        <f t="shared" si="2"/>
        <v>236.25232678386763</v>
      </c>
      <c r="J22" s="43">
        <v>18827</v>
      </c>
      <c r="K22" s="43">
        <f t="shared" si="0"/>
        <v>5860499</v>
      </c>
      <c r="L22" s="95">
        <f t="shared" si="3"/>
        <v>3030.2476732161322</v>
      </c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</row>
    <row r="23" spans="1:26" ht="13.35" customHeight="1" thickBot="1">
      <c r="A23" s="94">
        <v>22</v>
      </c>
      <c r="B23" s="106" t="s">
        <v>23</v>
      </c>
      <c r="C23" s="103">
        <v>2420</v>
      </c>
      <c r="D23" s="81">
        <v>5683714</v>
      </c>
      <c r="E23" s="82">
        <f t="shared" si="1"/>
        <v>2348.6421487603307</v>
      </c>
      <c r="F23" s="83">
        <v>80081</v>
      </c>
      <c r="G23" s="84">
        <v>105690</v>
      </c>
      <c r="H23" s="81">
        <v>570944</v>
      </c>
      <c r="I23" s="81">
        <f t="shared" si="2"/>
        <v>235.92727272727274</v>
      </c>
      <c r="J23" s="81">
        <v>0</v>
      </c>
      <c r="K23" s="81">
        <f t="shared" si="0"/>
        <v>6254658</v>
      </c>
      <c r="L23" s="96">
        <f t="shared" si="3"/>
        <v>2584.5694214876034</v>
      </c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</row>
    <row r="24" spans="1:26" ht="13.35" customHeight="1" thickBot="1">
      <c r="A24" s="94">
        <v>23</v>
      </c>
      <c r="B24" s="106" t="s">
        <v>24</v>
      </c>
      <c r="C24" s="61">
        <v>222</v>
      </c>
      <c r="D24" s="44">
        <v>515009</v>
      </c>
      <c r="E24" s="44">
        <f t="shared" si="1"/>
        <v>2319.8603603603606</v>
      </c>
      <c r="F24" s="45">
        <v>39523</v>
      </c>
      <c r="G24" s="85">
        <v>2283</v>
      </c>
      <c r="H24" s="43">
        <v>67618</v>
      </c>
      <c r="I24" s="43">
        <f t="shared" si="2"/>
        <v>304.58558558558559</v>
      </c>
      <c r="J24" s="43">
        <v>0</v>
      </c>
      <c r="K24" s="43">
        <f t="shared" si="0"/>
        <v>582627</v>
      </c>
      <c r="L24" s="95">
        <f t="shared" si="3"/>
        <v>2624.4459459459458</v>
      </c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</row>
    <row r="25" spans="1:26" ht="13.35" customHeight="1" thickBot="1">
      <c r="A25" s="94">
        <v>24</v>
      </c>
      <c r="B25" s="106" t="s">
        <v>25</v>
      </c>
      <c r="C25" s="103">
        <v>244</v>
      </c>
      <c r="D25" s="81">
        <v>392547</v>
      </c>
      <c r="E25" s="82">
        <f t="shared" si="1"/>
        <v>1608.799180327869</v>
      </c>
      <c r="F25" s="83">
        <v>0</v>
      </c>
      <c r="G25" s="84">
        <v>0</v>
      </c>
      <c r="H25" s="81">
        <v>7650</v>
      </c>
      <c r="I25" s="81">
        <f t="shared" si="2"/>
        <v>31.352459016393443</v>
      </c>
      <c r="J25" s="81">
        <v>230</v>
      </c>
      <c r="K25" s="81">
        <f t="shared" si="0"/>
        <v>400427</v>
      </c>
      <c r="L25" s="96">
        <f t="shared" si="3"/>
        <v>1641.094262295082</v>
      </c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</row>
    <row r="26" spans="1:26" ht="13.35" customHeight="1" thickBot="1">
      <c r="A26" s="94">
        <v>25</v>
      </c>
      <c r="B26" s="106" t="s">
        <v>26</v>
      </c>
      <c r="C26" s="61">
        <v>260</v>
      </c>
      <c r="D26" s="44">
        <v>789858</v>
      </c>
      <c r="E26" s="44">
        <f t="shared" si="1"/>
        <v>3037.9153846153845</v>
      </c>
      <c r="F26" s="45">
        <v>2749</v>
      </c>
      <c r="G26" s="85">
        <v>18858</v>
      </c>
      <c r="H26" s="43">
        <v>225266</v>
      </c>
      <c r="I26" s="43">
        <f t="shared" si="2"/>
        <v>866.40769230769229</v>
      </c>
      <c r="J26" s="43">
        <v>0</v>
      </c>
      <c r="K26" s="43">
        <f t="shared" si="0"/>
        <v>1015124</v>
      </c>
      <c r="L26" s="95">
        <f t="shared" si="3"/>
        <v>3904.3230769230768</v>
      </c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</row>
    <row r="27" spans="1:26" ht="13.35" customHeight="1" thickBot="1">
      <c r="A27" s="94">
        <v>72</v>
      </c>
      <c r="B27" s="106" t="s">
        <v>60</v>
      </c>
      <c r="C27" s="103">
        <v>10857</v>
      </c>
      <c r="D27" s="81">
        <v>20124498</v>
      </c>
      <c r="E27" s="82">
        <f t="shared" si="1"/>
        <v>1853.5965736391267</v>
      </c>
      <c r="F27" s="83">
        <v>1727466</v>
      </c>
      <c r="G27" s="84">
        <v>331518</v>
      </c>
      <c r="H27" s="81">
        <v>4898829</v>
      </c>
      <c r="I27" s="81">
        <f t="shared" si="2"/>
        <v>451.21387123514785</v>
      </c>
      <c r="J27" s="81">
        <v>114849</v>
      </c>
      <c r="K27" s="81">
        <f t="shared" si="0"/>
        <v>25138176</v>
      </c>
      <c r="L27" s="96">
        <f t="shared" si="3"/>
        <v>2315.3887814313348</v>
      </c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</row>
    <row r="28" spans="1:26" ht="13.35" customHeight="1" thickBot="1">
      <c r="A28" s="94">
        <v>33</v>
      </c>
      <c r="B28" s="106" t="s">
        <v>27</v>
      </c>
      <c r="C28" s="61">
        <v>439</v>
      </c>
      <c r="D28" s="44">
        <v>809017</v>
      </c>
      <c r="E28" s="44">
        <f t="shared" si="1"/>
        <v>1842.8633257403189</v>
      </c>
      <c r="F28" s="45">
        <v>99337</v>
      </c>
      <c r="G28" s="85">
        <v>20425</v>
      </c>
      <c r="H28" s="43">
        <v>356148</v>
      </c>
      <c r="I28" s="43">
        <f t="shared" si="2"/>
        <v>811.2710706150342</v>
      </c>
      <c r="J28" s="43">
        <v>0</v>
      </c>
      <c r="K28" s="43">
        <f t="shared" si="0"/>
        <v>1165165</v>
      </c>
      <c r="L28" s="95">
        <f t="shared" si="3"/>
        <v>2654.1343963553531</v>
      </c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</row>
    <row r="29" spans="1:26" ht="13.35" customHeight="1" thickBot="1">
      <c r="A29" s="94">
        <v>35</v>
      </c>
      <c r="B29" s="106" t="s">
        <v>28</v>
      </c>
      <c r="C29" s="103">
        <v>684</v>
      </c>
      <c r="D29" s="81">
        <v>1199929</v>
      </c>
      <c r="E29" s="82">
        <f t="shared" si="1"/>
        <v>1754.28216374269</v>
      </c>
      <c r="F29" s="83">
        <v>102379</v>
      </c>
      <c r="G29" s="84">
        <v>13734</v>
      </c>
      <c r="H29" s="81">
        <v>95163</v>
      </c>
      <c r="I29" s="81">
        <f t="shared" si="2"/>
        <v>139.12719298245614</v>
      </c>
      <c r="J29" s="81">
        <v>3823</v>
      </c>
      <c r="K29" s="81">
        <f t="shared" si="0"/>
        <v>1298915</v>
      </c>
      <c r="L29" s="96">
        <f t="shared" si="3"/>
        <v>1898.9985380116959</v>
      </c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</row>
    <row r="30" spans="1:26" ht="13.35" customHeight="1" thickBot="1">
      <c r="A30" s="94">
        <v>74</v>
      </c>
      <c r="B30" s="106" t="s">
        <v>120</v>
      </c>
      <c r="C30" s="61">
        <v>15560</v>
      </c>
      <c r="D30" s="44">
        <v>32371339</v>
      </c>
      <c r="E30" s="44">
        <f t="shared" si="1"/>
        <v>2080.4202442159385</v>
      </c>
      <c r="F30" s="45">
        <v>1048421</v>
      </c>
      <c r="G30" s="85">
        <v>619383</v>
      </c>
      <c r="H30" s="43">
        <v>3999789</v>
      </c>
      <c r="I30" s="43">
        <f t="shared" si="2"/>
        <v>257.05584832904884</v>
      </c>
      <c r="J30" s="43">
        <v>145517</v>
      </c>
      <c r="K30" s="43">
        <f t="shared" si="0"/>
        <v>36516645</v>
      </c>
      <c r="L30" s="95">
        <f t="shared" si="3"/>
        <v>2346.828084832905</v>
      </c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</row>
    <row r="31" spans="1:26" ht="13.35" customHeight="1" thickBot="1">
      <c r="A31" s="94">
        <v>49</v>
      </c>
      <c r="B31" s="106" t="s">
        <v>41</v>
      </c>
      <c r="C31" s="103">
        <v>430</v>
      </c>
      <c r="D31" s="81">
        <v>800400</v>
      </c>
      <c r="E31" s="82">
        <f t="shared" si="1"/>
        <v>1861.3953488372092</v>
      </c>
      <c r="F31" s="83">
        <v>3550</v>
      </c>
      <c r="G31" s="84">
        <v>27637</v>
      </c>
      <c r="H31" s="81">
        <v>51393</v>
      </c>
      <c r="I31" s="81">
        <f t="shared" si="2"/>
        <v>119.51860465116279</v>
      </c>
      <c r="J31" s="81">
        <v>0</v>
      </c>
      <c r="K31" s="81">
        <f t="shared" si="0"/>
        <v>851793</v>
      </c>
      <c r="L31" s="96">
        <f t="shared" si="3"/>
        <v>1980.913953488372</v>
      </c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</row>
    <row r="32" spans="1:26" ht="13.35" customHeight="1" thickBot="1">
      <c r="A32" s="94">
        <v>53</v>
      </c>
      <c r="B32" s="106" t="s">
        <v>46</v>
      </c>
      <c r="C32" s="61">
        <v>10074</v>
      </c>
      <c r="D32" s="44">
        <v>22648954</v>
      </c>
      <c r="E32" s="44">
        <f t="shared" si="1"/>
        <v>2248.258288663887</v>
      </c>
      <c r="F32" s="45">
        <v>6320585</v>
      </c>
      <c r="G32" s="85">
        <v>688030</v>
      </c>
      <c r="H32" s="43">
        <v>17298280</v>
      </c>
      <c r="I32" s="43">
        <f t="shared" si="2"/>
        <v>1717.1213023625173</v>
      </c>
      <c r="J32" s="43">
        <v>259839</v>
      </c>
      <c r="K32" s="43">
        <f t="shared" si="0"/>
        <v>40207073</v>
      </c>
      <c r="L32" s="95">
        <f t="shared" si="3"/>
        <v>3991.1726225928132</v>
      </c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</row>
    <row r="33" spans="1:26" ht="13.35" customHeight="1" thickBot="1">
      <c r="A33" s="94">
        <v>54</v>
      </c>
      <c r="B33" s="106" t="s">
        <v>47</v>
      </c>
      <c r="C33" s="103">
        <v>1105</v>
      </c>
      <c r="D33" s="81">
        <v>3077275</v>
      </c>
      <c r="E33" s="82">
        <f t="shared" si="1"/>
        <v>2784.864253393665</v>
      </c>
      <c r="F33" s="83">
        <v>1111874</v>
      </c>
      <c r="G33" s="84">
        <v>30898</v>
      </c>
      <c r="H33" s="81">
        <v>1029574</v>
      </c>
      <c r="I33" s="81">
        <f t="shared" si="2"/>
        <v>931.74117647058824</v>
      </c>
      <c r="J33" s="81">
        <v>0</v>
      </c>
      <c r="K33" s="81">
        <f t="shared" si="0"/>
        <v>4106849</v>
      </c>
      <c r="L33" s="96">
        <f t="shared" si="3"/>
        <v>3716.6054298642534</v>
      </c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</row>
    <row r="34" spans="1:26" ht="13.35" customHeight="1" thickBot="1">
      <c r="A34" s="94">
        <v>55</v>
      </c>
      <c r="B34" s="106" t="s">
        <v>48</v>
      </c>
      <c r="C34" s="61">
        <v>320</v>
      </c>
      <c r="D34" s="44">
        <v>671496</v>
      </c>
      <c r="E34" s="44">
        <f t="shared" si="1"/>
        <v>2098.4250000000002</v>
      </c>
      <c r="F34" s="45">
        <v>18267</v>
      </c>
      <c r="G34" s="85">
        <v>5479</v>
      </c>
      <c r="H34" s="43">
        <v>34192</v>
      </c>
      <c r="I34" s="43">
        <f t="shared" si="2"/>
        <v>106.85</v>
      </c>
      <c r="J34" s="43">
        <v>0</v>
      </c>
      <c r="K34" s="43">
        <f t="shared" si="0"/>
        <v>705688</v>
      </c>
      <c r="L34" s="95">
        <f t="shared" si="3"/>
        <v>2205.2750000000001</v>
      </c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</row>
    <row r="35" spans="1:26" ht="13.35" customHeight="1" thickBot="1">
      <c r="A35" s="94">
        <v>56</v>
      </c>
      <c r="B35" s="106" t="s">
        <v>49</v>
      </c>
      <c r="C35" s="103">
        <v>639</v>
      </c>
      <c r="D35" s="81">
        <v>1264367</v>
      </c>
      <c r="E35" s="82">
        <f t="shared" si="1"/>
        <v>1978.6651017214397</v>
      </c>
      <c r="F35" s="83">
        <v>36987</v>
      </c>
      <c r="G35" s="84">
        <v>7515</v>
      </c>
      <c r="H35" s="81">
        <v>29052</v>
      </c>
      <c r="I35" s="81">
        <f t="shared" si="2"/>
        <v>45.464788732394368</v>
      </c>
      <c r="J35" s="81">
        <v>633</v>
      </c>
      <c r="K35" s="81">
        <f t="shared" si="0"/>
        <v>1294052</v>
      </c>
      <c r="L35" s="96">
        <f t="shared" si="3"/>
        <v>2025.1205007824726</v>
      </c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</row>
    <row r="36" spans="1:26" ht="13.35" customHeight="1" thickBot="1">
      <c r="A36" s="94">
        <v>57</v>
      </c>
      <c r="B36" s="106" t="s">
        <v>50</v>
      </c>
      <c r="C36" s="61">
        <v>467</v>
      </c>
      <c r="D36" s="44">
        <v>886088</v>
      </c>
      <c r="E36" s="44">
        <f t="shared" si="1"/>
        <v>1897.4047109207709</v>
      </c>
      <c r="F36" s="45">
        <v>13042</v>
      </c>
      <c r="G36" s="85">
        <v>7965</v>
      </c>
      <c r="H36" s="43">
        <v>31970</v>
      </c>
      <c r="I36" s="43">
        <f t="shared" si="2"/>
        <v>68.458244111349032</v>
      </c>
      <c r="J36" s="43">
        <v>3293</v>
      </c>
      <c r="K36" s="43">
        <f t="shared" si="0"/>
        <v>921351</v>
      </c>
      <c r="L36" s="95">
        <f t="shared" si="3"/>
        <v>1972.9143468950749</v>
      </c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</row>
    <row r="37" spans="1:26" ht="13.35" customHeight="1" thickBot="1">
      <c r="A37" s="94">
        <v>58</v>
      </c>
      <c r="B37" s="106" t="s">
        <v>51</v>
      </c>
      <c r="C37" s="103">
        <v>1253</v>
      </c>
      <c r="D37" s="81">
        <v>2149390</v>
      </c>
      <c r="E37" s="82">
        <f t="shared" si="1"/>
        <v>1715.3950518754989</v>
      </c>
      <c r="F37" s="83">
        <v>92371</v>
      </c>
      <c r="G37" s="84">
        <v>24068</v>
      </c>
      <c r="H37" s="81">
        <v>240220</v>
      </c>
      <c r="I37" s="81">
        <f t="shared" si="2"/>
        <v>191.71588188347965</v>
      </c>
      <c r="J37" s="81">
        <v>4021</v>
      </c>
      <c r="K37" s="81">
        <f t="shared" ref="K37:K42" si="4">J37+H37+D37</f>
        <v>2393631</v>
      </c>
      <c r="L37" s="96">
        <f t="shared" si="3"/>
        <v>1910.3200319233838</v>
      </c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</row>
    <row r="38" spans="1:26" ht="13.35" customHeight="1" thickBot="1">
      <c r="A38" s="94">
        <v>59</v>
      </c>
      <c r="B38" s="106" t="s">
        <v>52</v>
      </c>
      <c r="C38" s="61">
        <v>241</v>
      </c>
      <c r="D38" s="44">
        <v>406232</v>
      </c>
      <c r="E38" s="44">
        <f t="shared" si="1"/>
        <v>1685.6099585062241</v>
      </c>
      <c r="F38" s="45">
        <v>18416</v>
      </c>
      <c r="G38" s="85">
        <v>952</v>
      </c>
      <c r="H38" s="43">
        <v>54262</v>
      </c>
      <c r="I38" s="43">
        <f t="shared" si="2"/>
        <v>225.15352697095435</v>
      </c>
      <c r="J38" s="43">
        <v>0</v>
      </c>
      <c r="K38" s="43">
        <f t="shared" si="4"/>
        <v>460494</v>
      </c>
      <c r="L38" s="95">
        <f t="shared" si="3"/>
        <v>1910.7634854771784</v>
      </c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</row>
    <row r="39" spans="1:26" ht="13.35" customHeight="1" thickBot="1">
      <c r="A39" s="94">
        <v>60</v>
      </c>
      <c r="B39" s="106" t="s">
        <v>53</v>
      </c>
      <c r="C39" s="103">
        <v>37840</v>
      </c>
      <c r="D39" s="81">
        <v>83035797</v>
      </c>
      <c r="E39" s="82">
        <f t="shared" si="1"/>
        <v>2194.3920983086682</v>
      </c>
      <c r="F39" s="83">
        <v>11084971</v>
      </c>
      <c r="G39" s="84">
        <v>2924029</v>
      </c>
      <c r="H39" s="81">
        <v>27835353</v>
      </c>
      <c r="I39" s="81">
        <f t="shared" si="2"/>
        <v>735.60658033826644</v>
      </c>
      <c r="J39" s="81">
        <v>1452723</v>
      </c>
      <c r="K39" s="81">
        <f t="shared" si="4"/>
        <v>112323873</v>
      </c>
      <c r="L39" s="96">
        <f t="shared" si="3"/>
        <v>2968.3898784355179</v>
      </c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</row>
    <row r="40" spans="1:26" ht="13.35" customHeight="1" thickBot="1">
      <c r="A40" s="94">
        <v>61</v>
      </c>
      <c r="B40" s="106" t="s">
        <v>54</v>
      </c>
      <c r="C40" s="61">
        <v>223</v>
      </c>
      <c r="D40" s="44">
        <v>398355</v>
      </c>
      <c r="E40" s="44">
        <f t="shared" si="1"/>
        <v>1786.3452914798206</v>
      </c>
      <c r="F40" s="45">
        <v>3780</v>
      </c>
      <c r="G40" s="85">
        <v>1585</v>
      </c>
      <c r="H40" s="43">
        <v>72343</v>
      </c>
      <c r="I40" s="43">
        <f t="shared" si="2"/>
        <v>324.40807174887891</v>
      </c>
      <c r="J40" s="43">
        <v>0</v>
      </c>
      <c r="K40" s="43">
        <f t="shared" si="4"/>
        <v>470698</v>
      </c>
      <c r="L40" s="95">
        <f t="shared" si="3"/>
        <v>2110.7533632286995</v>
      </c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</row>
    <row r="41" spans="1:26" ht="13.35" customHeight="1" thickBot="1">
      <c r="A41" s="94">
        <v>62</v>
      </c>
      <c r="B41" s="106" t="s">
        <v>55</v>
      </c>
      <c r="C41" s="103">
        <v>967</v>
      </c>
      <c r="D41" s="81">
        <v>1813632</v>
      </c>
      <c r="E41" s="82">
        <f t="shared" si="1"/>
        <v>1875.5243019648397</v>
      </c>
      <c r="F41" s="83">
        <v>104304</v>
      </c>
      <c r="G41" s="84">
        <v>34027</v>
      </c>
      <c r="H41" s="81">
        <v>99094</v>
      </c>
      <c r="I41" s="81">
        <f t="shared" si="2"/>
        <v>102.47569803516029</v>
      </c>
      <c r="J41" s="81">
        <v>5733</v>
      </c>
      <c r="K41" s="81">
        <f t="shared" si="4"/>
        <v>1918459</v>
      </c>
      <c r="L41" s="96">
        <f t="shared" si="3"/>
        <v>1983.928645294726</v>
      </c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</row>
    <row r="42" spans="1:26" ht="18" customHeight="1" thickBot="1">
      <c r="A42" s="219" t="s">
        <v>56</v>
      </c>
      <c r="B42" s="220"/>
      <c r="C42" s="43">
        <f>SUM(C5:C41)</f>
        <v>173009</v>
      </c>
      <c r="D42" s="44">
        <f>SUM(D5:D41)</f>
        <v>388019963</v>
      </c>
      <c r="E42" s="44">
        <f t="shared" si="1"/>
        <v>2242.7732834708022</v>
      </c>
      <c r="F42" s="45">
        <f>SUM(F5:F41)</f>
        <v>25302579</v>
      </c>
      <c r="G42" s="85">
        <f>SUM(G5:G41)</f>
        <v>13459291</v>
      </c>
      <c r="H42" s="43">
        <f>SUM(H5:H41)</f>
        <v>146777372</v>
      </c>
      <c r="I42" s="43">
        <f t="shared" si="2"/>
        <v>848.37998023224225</v>
      </c>
      <c r="J42" s="43">
        <f>SUM(J5:J41)</f>
        <v>5364142</v>
      </c>
      <c r="K42" s="43">
        <f t="shared" si="4"/>
        <v>540161477</v>
      </c>
      <c r="L42" s="95">
        <f t="shared" si="3"/>
        <v>3122.15825188285</v>
      </c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</row>
    <row r="43" spans="1:26" ht="15" customHeight="1" thickBot="1">
      <c r="A43" s="236" t="s">
        <v>116</v>
      </c>
      <c r="B43" s="237"/>
      <c r="C43" s="97">
        <v>172021</v>
      </c>
      <c r="D43" s="97">
        <v>384856122.09000003</v>
      </c>
      <c r="E43" s="98">
        <v>2237.2624394114673</v>
      </c>
      <c r="F43" s="99">
        <v>23054652</v>
      </c>
      <c r="G43" s="100">
        <v>13046871.390000001</v>
      </c>
      <c r="H43" s="97">
        <v>122630353.75</v>
      </c>
      <c r="I43" s="97">
        <v>712.88013527418161</v>
      </c>
      <c r="J43" s="97">
        <v>5602901</v>
      </c>
      <c r="K43" s="97">
        <v>513089376.84000003</v>
      </c>
      <c r="L43" s="101">
        <f t="shared" si="3"/>
        <v>2982.7136038041867</v>
      </c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</row>
    <row r="44" spans="1:26">
      <c r="A44" s="159"/>
      <c r="B44" s="159"/>
      <c r="C44" s="160"/>
      <c r="D44" s="159"/>
      <c r="E44" s="161"/>
      <c r="F44" s="161"/>
      <c r="G44" s="161"/>
      <c r="H44" s="162"/>
      <c r="I44" s="161"/>
      <c r="J44" s="159"/>
      <c r="K44" s="161"/>
      <c r="L44" s="161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</row>
    <row r="45" spans="1:26">
      <c r="A45" s="159"/>
      <c r="B45" s="159"/>
      <c r="C45" s="160"/>
      <c r="D45" s="159"/>
      <c r="E45" s="163"/>
      <c r="F45" s="163"/>
      <c r="G45" s="163"/>
      <c r="H45" s="164"/>
      <c r="I45" s="165"/>
      <c r="J45" s="159"/>
      <c r="K45" s="161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</row>
    <row r="46" spans="1:26">
      <c r="A46" s="159"/>
      <c r="B46" s="159"/>
      <c r="C46" s="160"/>
      <c r="D46" s="159"/>
      <c r="E46" s="159"/>
      <c r="F46" s="159"/>
      <c r="G46" s="159"/>
      <c r="H46" s="164"/>
      <c r="I46" s="165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</row>
    <row r="47" spans="1:26">
      <c r="A47" s="159"/>
      <c r="B47" s="159"/>
      <c r="C47" s="160"/>
      <c r="D47" s="159"/>
      <c r="E47" s="159"/>
      <c r="F47" s="159"/>
      <c r="G47" s="159"/>
      <c r="H47" s="161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</row>
    <row r="48" spans="1:26">
      <c r="A48" s="159"/>
      <c r="B48" s="159"/>
      <c r="C48" s="160"/>
      <c r="D48" s="227"/>
      <c r="E48" s="228"/>
      <c r="F48" s="166"/>
      <c r="G48" s="166"/>
      <c r="H48" s="166"/>
      <c r="I48" s="166"/>
      <c r="J48" s="167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</row>
    <row r="49" spans="1:26">
      <c r="A49" s="159"/>
      <c r="B49" s="159"/>
      <c r="C49" s="160"/>
      <c r="D49" s="228"/>
      <c r="E49" s="228"/>
      <c r="F49" s="168"/>
      <c r="G49" s="168"/>
      <c r="H49" s="168"/>
      <c r="I49" s="168"/>
      <c r="J49" s="16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</row>
    <row r="50" spans="1:26">
      <c r="A50" s="159"/>
      <c r="B50" s="159"/>
      <c r="C50" s="160"/>
      <c r="D50" s="168"/>
      <c r="E50" s="168"/>
      <c r="F50" s="170"/>
      <c r="G50" s="170"/>
      <c r="H50" s="168"/>
      <c r="I50" s="168"/>
      <c r="J50" s="16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</row>
    <row r="51" spans="1:26">
      <c r="A51" s="159"/>
      <c r="B51" s="159"/>
      <c r="C51" s="160"/>
      <c r="D51" s="171"/>
      <c r="E51" s="171"/>
      <c r="F51" s="172"/>
      <c r="G51" s="172"/>
      <c r="H51" s="172"/>
      <c r="I51" s="172"/>
      <c r="J51" s="173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</row>
    <row r="52" spans="1:26">
      <c r="A52" s="159"/>
      <c r="B52" s="159"/>
      <c r="C52" s="160"/>
      <c r="D52" s="174"/>
      <c r="E52" s="174"/>
      <c r="F52" s="172"/>
      <c r="G52" s="172"/>
      <c r="H52" s="172"/>
      <c r="I52" s="172"/>
      <c r="J52" s="173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</row>
    <row r="53" spans="1:26">
      <c r="A53" s="159"/>
      <c r="B53" s="159"/>
      <c r="C53" s="160"/>
      <c r="D53" s="171"/>
      <c r="E53" s="171"/>
      <c r="F53" s="171"/>
      <c r="G53" s="168"/>
      <c r="H53" s="171"/>
      <c r="I53" s="168"/>
      <c r="J53" s="168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</row>
    <row r="54" spans="1:26">
      <c r="A54" s="159"/>
      <c r="B54" s="159"/>
      <c r="C54" s="160"/>
      <c r="D54" s="171"/>
      <c r="E54" s="171"/>
      <c r="F54" s="175"/>
      <c r="G54" s="175"/>
      <c r="H54" s="175"/>
      <c r="I54" s="175"/>
      <c r="J54" s="168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</row>
    <row r="55" spans="1:26">
      <c r="A55" s="159"/>
      <c r="B55" s="159"/>
      <c r="C55" s="160"/>
      <c r="D55" s="168"/>
      <c r="E55" s="168"/>
      <c r="F55" s="176"/>
      <c r="G55" s="176"/>
      <c r="H55" s="176"/>
      <c r="I55" s="176"/>
      <c r="J55" s="168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</row>
    <row r="56" spans="1:26">
      <c r="A56" s="159"/>
      <c r="B56" s="159"/>
      <c r="C56" s="160"/>
      <c r="D56" s="168"/>
      <c r="E56" s="168"/>
      <c r="F56" s="168"/>
      <c r="G56" s="176"/>
      <c r="H56" s="176"/>
      <c r="I56" s="168"/>
      <c r="J56" s="168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</row>
    <row r="57" spans="1:26">
      <c r="A57" s="159"/>
      <c r="B57" s="159"/>
      <c r="C57" s="160"/>
      <c r="D57" s="174"/>
      <c r="E57" s="168"/>
      <c r="F57" s="168"/>
      <c r="G57" s="176"/>
      <c r="H57" s="176"/>
      <c r="I57" s="172"/>
      <c r="J57" s="168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</row>
    <row r="58" spans="1:26">
      <c r="A58" s="159"/>
      <c r="B58" s="159"/>
      <c r="C58" s="160"/>
      <c r="D58" s="168"/>
      <c r="E58" s="168"/>
      <c r="F58" s="168"/>
      <c r="G58" s="176"/>
      <c r="H58" s="176"/>
      <c r="I58" s="168"/>
      <c r="J58" s="168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</row>
    <row r="59" spans="1:26">
      <c r="A59" s="159"/>
      <c r="B59" s="159"/>
      <c r="C59" s="160"/>
      <c r="D59" s="168"/>
      <c r="E59" s="168"/>
      <c r="F59" s="168"/>
      <c r="G59" s="176"/>
      <c r="H59" s="176"/>
      <c r="I59" s="168"/>
      <c r="J59" s="168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</row>
    <row r="60" spans="1:26">
      <c r="A60" s="159"/>
      <c r="B60" s="159"/>
      <c r="C60" s="160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</row>
    <row r="61" spans="1:26">
      <c r="A61" s="159"/>
      <c r="B61" s="159"/>
      <c r="C61" s="160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</row>
    <row r="62" spans="1:26">
      <c r="A62" s="159"/>
      <c r="B62" s="159"/>
      <c r="C62" s="160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</row>
    <row r="63" spans="1:26">
      <c r="A63" s="159"/>
      <c r="B63" s="159"/>
      <c r="C63" s="160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</row>
    <row r="64" spans="1:26">
      <c r="A64" s="159"/>
      <c r="B64" s="159"/>
      <c r="C64" s="160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</row>
    <row r="65" spans="1:26">
      <c r="A65" s="159"/>
      <c r="B65" s="159"/>
      <c r="C65" s="160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</row>
  </sheetData>
  <sheetProtection sheet="1" objects="1" scenarios="1"/>
  <mergeCells count="12">
    <mergeCell ref="A1:L1"/>
    <mergeCell ref="A42:B42"/>
    <mergeCell ref="A2:B4"/>
    <mergeCell ref="D48:E49"/>
    <mergeCell ref="D2:E3"/>
    <mergeCell ref="K2:L3"/>
    <mergeCell ref="H2:I3"/>
    <mergeCell ref="F3:F4"/>
    <mergeCell ref="G3:G4"/>
    <mergeCell ref="J2:J4"/>
    <mergeCell ref="A43:B43"/>
    <mergeCell ref="C2:C4"/>
  </mergeCells>
  <pageMargins left="0.19685039370078741" right="0.19685039370078741" top="0.19685039370078741" bottom="0.19685039370078741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65"/>
  <sheetViews>
    <sheetView zoomScale="150" zoomScaleNormal="15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Z65" sqref="M1:Z65"/>
    </sheetView>
  </sheetViews>
  <sheetFormatPr baseColWidth="10" defaultColWidth="10.7109375" defaultRowHeight="11.25"/>
  <cols>
    <col min="1" max="1" width="3.28515625" style="32" customWidth="1"/>
    <col min="2" max="2" width="22.7109375" style="32" customWidth="1"/>
    <col min="3" max="4" width="12.7109375" style="32" customWidth="1"/>
    <col min="5" max="5" width="10.7109375" style="109" customWidth="1"/>
    <col min="6" max="7" width="12.7109375" style="109" customWidth="1"/>
    <col min="8" max="8" width="10.7109375" style="109" customWidth="1"/>
    <col min="9" max="9" width="2.7109375" style="109" customWidth="1"/>
    <col min="10" max="10" width="11.7109375" style="109" customWidth="1"/>
    <col min="11" max="12" width="11.7109375" style="32" customWidth="1"/>
    <col min="13" max="16384" width="10.7109375" style="32"/>
  </cols>
  <sheetData>
    <row r="1" spans="1:26" s="108" customFormat="1" ht="20.100000000000001" customHeight="1" thickBot="1">
      <c r="A1" s="35" t="s">
        <v>123</v>
      </c>
      <c r="B1" s="35"/>
      <c r="C1" s="107"/>
      <c r="D1" s="107"/>
      <c r="E1" s="107"/>
      <c r="F1" s="107"/>
      <c r="G1" s="107"/>
      <c r="H1" s="107"/>
      <c r="I1" s="113"/>
      <c r="J1" s="241" t="s">
        <v>137</v>
      </c>
      <c r="K1" s="241"/>
      <c r="L1" s="241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</row>
    <row r="2" spans="1:26" ht="12" customHeight="1" thickBot="1">
      <c r="A2" s="250" t="s">
        <v>0</v>
      </c>
      <c r="B2" s="251"/>
      <c r="C2" s="256" t="s">
        <v>132</v>
      </c>
      <c r="D2" s="259" t="s">
        <v>133</v>
      </c>
      <c r="E2" s="259" t="s">
        <v>134</v>
      </c>
      <c r="F2" s="135" t="s">
        <v>65</v>
      </c>
      <c r="G2" s="135"/>
      <c r="H2" s="262" t="s">
        <v>135</v>
      </c>
      <c r="I2" s="131"/>
      <c r="J2" s="244" t="s">
        <v>66</v>
      </c>
      <c r="K2" s="244"/>
      <c r="L2" s="245" t="s">
        <v>136</v>
      </c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26" ht="12" customHeight="1">
      <c r="A3" s="252"/>
      <c r="B3" s="253"/>
      <c r="C3" s="257"/>
      <c r="D3" s="260"/>
      <c r="E3" s="260"/>
      <c r="F3" s="136" t="s">
        <v>67</v>
      </c>
      <c r="G3" s="136"/>
      <c r="H3" s="263"/>
      <c r="I3" s="132"/>
      <c r="J3" s="248">
        <v>2011</v>
      </c>
      <c r="K3" s="248">
        <v>2012</v>
      </c>
      <c r="L3" s="246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26" ht="12" customHeight="1" thickBot="1">
      <c r="A4" s="254"/>
      <c r="B4" s="255"/>
      <c r="C4" s="258"/>
      <c r="D4" s="261"/>
      <c r="E4" s="261"/>
      <c r="F4" s="137" t="s">
        <v>0</v>
      </c>
      <c r="G4" s="137" t="s">
        <v>68</v>
      </c>
      <c r="H4" s="264"/>
      <c r="I4" s="132"/>
      <c r="J4" s="249"/>
      <c r="K4" s="249"/>
      <c r="L4" s="247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26" ht="13.35" customHeight="1" thickBot="1">
      <c r="A5" s="133">
        <v>1</v>
      </c>
      <c r="B5" s="134" t="s">
        <v>3</v>
      </c>
      <c r="C5" s="102">
        <v>224518742.97</v>
      </c>
      <c r="D5" s="86">
        <f>C5/'Impots percu en 2011'!C5</f>
        <v>6745.9510537227334</v>
      </c>
      <c r="E5" s="87">
        <f t="shared" ref="E5:E36" si="0">(D5/$D$42*100)</f>
        <v>135.64012547010117</v>
      </c>
      <c r="F5" s="88">
        <v>70326611</v>
      </c>
      <c r="G5" s="102">
        <v>147546668</v>
      </c>
      <c r="H5" s="114">
        <f>F5/G5*100</f>
        <v>47.663977745671623</v>
      </c>
      <c r="I5" s="110"/>
      <c r="J5" s="124">
        <v>62</v>
      </c>
      <c r="K5" s="87">
        <v>62</v>
      </c>
      <c r="L5" s="125"/>
      <c r="M5" s="78"/>
      <c r="N5" s="78"/>
      <c r="O5" s="185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spans="1:26" ht="13.35" customHeight="1">
      <c r="A6" s="94">
        <v>2</v>
      </c>
      <c r="B6" s="106" t="s">
        <v>4</v>
      </c>
      <c r="C6" s="61">
        <v>12933475.31551832</v>
      </c>
      <c r="D6" s="44">
        <f>C6/'Impots percu en 2011'!C6</f>
        <v>5032.4806675168556</v>
      </c>
      <c r="E6" s="44">
        <f t="shared" si="0"/>
        <v>101.18755735577869</v>
      </c>
      <c r="F6" s="45">
        <v>6332551</v>
      </c>
      <c r="G6" s="61">
        <v>12645772.27</v>
      </c>
      <c r="H6" s="115">
        <f t="shared" ref="H6:H42" si="1">F6/G6*100</f>
        <v>50.076427637582313</v>
      </c>
      <c r="I6" s="110"/>
      <c r="J6" s="126">
        <v>65</v>
      </c>
      <c r="K6" s="44">
        <v>65</v>
      </c>
      <c r="L6" s="53"/>
      <c r="M6" s="78"/>
      <c r="N6" s="78"/>
      <c r="O6" s="185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pans="1:26" ht="13.35" customHeight="1" thickBot="1">
      <c r="A7" s="94">
        <v>3</v>
      </c>
      <c r="B7" s="106" t="s">
        <v>6</v>
      </c>
      <c r="C7" s="102">
        <v>19491064.151777916</v>
      </c>
      <c r="D7" s="86">
        <f>C7/'Impots percu en 2011'!C7</f>
        <v>5986.1990638138559</v>
      </c>
      <c r="E7" s="87">
        <f t="shared" si="0"/>
        <v>120.36387243821329</v>
      </c>
      <c r="F7" s="88">
        <v>8579937</v>
      </c>
      <c r="G7" s="102">
        <v>18466226</v>
      </c>
      <c r="H7" s="114">
        <f t="shared" si="1"/>
        <v>46.462861442289288</v>
      </c>
      <c r="I7" s="110"/>
      <c r="J7" s="124">
        <v>61</v>
      </c>
      <c r="K7" s="87">
        <v>61</v>
      </c>
      <c r="L7" s="125"/>
      <c r="M7" s="78"/>
      <c r="N7" s="78"/>
      <c r="O7" s="185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</row>
    <row r="8" spans="1:26" ht="13.35" customHeight="1">
      <c r="A8" s="94">
        <v>71</v>
      </c>
      <c r="B8" s="106" t="s">
        <v>59</v>
      </c>
      <c r="C8" s="61">
        <v>28975121.379305858</v>
      </c>
      <c r="D8" s="44">
        <f>C8/'Impots percu en 2011'!C8</f>
        <v>5996.5069079689274</v>
      </c>
      <c r="E8" s="44">
        <f t="shared" si="0"/>
        <v>120.57113117213912</v>
      </c>
      <c r="F8" s="45">
        <v>8598275</v>
      </c>
      <c r="G8" s="61">
        <v>21482263</v>
      </c>
      <c r="H8" s="115">
        <f t="shared" si="1"/>
        <v>40.024996435431412</v>
      </c>
      <c r="I8" s="110"/>
      <c r="J8" s="126">
        <v>52</v>
      </c>
      <c r="K8" s="44">
        <v>52</v>
      </c>
      <c r="L8" s="53"/>
      <c r="M8" s="78"/>
      <c r="N8" s="78"/>
      <c r="O8" s="185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</row>
    <row r="9" spans="1:26" ht="13.35" customHeight="1" thickBot="1">
      <c r="A9" s="94">
        <v>6</v>
      </c>
      <c r="B9" s="106" t="s">
        <v>7</v>
      </c>
      <c r="C9" s="102">
        <v>7624889.9261165503</v>
      </c>
      <c r="D9" s="86">
        <f>C9/'Impots percu en 2011'!C9</f>
        <v>4875.2493133737535</v>
      </c>
      <c r="E9" s="87">
        <f t="shared" si="0"/>
        <v>98.026123121530119</v>
      </c>
      <c r="F9" s="88">
        <v>2826127</v>
      </c>
      <c r="G9" s="102">
        <v>6009500.1500000004</v>
      </c>
      <c r="H9" s="114">
        <f t="shared" si="1"/>
        <v>47.027655037166447</v>
      </c>
      <c r="I9" s="110"/>
      <c r="J9" s="124">
        <v>61</v>
      </c>
      <c r="K9" s="87">
        <v>61</v>
      </c>
      <c r="L9" s="125"/>
      <c r="M9" s="78"/>
      <c r="N9" s="78"/>
      <c r="O9" s="185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</row>
    <row r="10" spans="1:26" ht="13.35" customHeight="1">
      <c r="A10" s="94">
        <v>7</v>
      </c>
      <c r="B10" s="106" t="s">
        <v>8</v>
      </c>
      <c r="C10" s="61">
        <v>7520408.9772764128</v>
      </c>
      <c r="D10" s="44">
        <f>C10/'Impots percu en 2011'!C10</f>
        <v>3939.44943807041</v>
      </c>
      <c r="E10" s="44">
        <f t="shared" si="0"/>
        <v>79.210093848533319</v>
      </c>
      <c r="F10" s="45">
        <v>3838529</v>
      </c>
      <c r="G10" s="61">
        <v>6753702</v>
      </c>
      <c r="H10" s="115">
        <f t="shared" si="1"/>
        <v>56.835924949013148</v>
      </c>
      <c r="I10" s="110"/>
      <c r="J10" s="126">
        <v>74</v>
      </c>
      <c r="K10" s="44">
        <v>74</v>
      </c>
      <c r="L10" s="53"/>
      <c r="M10" s="78"/>
      <c r="N10" s="78"/>
      <c r="O10" s="185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</row>
    <row r="11" spans="1:26" ht="13.35" customHeight="1" thickBot="1">
      <c r="A11" s="94">
        <v>8</v>
      </c>
      <c r="B11" s="106" t="s">
        <v>9</v>
      </c>
      <c r="C11" s="102">
        <v>1576775.2564428984</v>
      </c>
      <c r="D11" s="86">
        <f>C11/'Impots percu en 2011'!C11</f>
        <v>6207.7766001688915</v>
      </c>
      <c r="E11" s="87">
        <f t="shared" si="0"/>
        <v>124.81910856329119</v>
      </c>
      <c r="F11" s="88">
        <v>839920</v>
      </c>
      <c r="G11" s="102">
        <v>1557930.6</v>
      </c>
      <c r="H11" s="114">
        <f t="shared" si="1"/>
        <v>53.912542702479819</v>
      </c>
      <c r="I11" s="110"/>
      <c r="J11" s="124">
        <v>70</v>
      </c>
      <c r="K11" s="87">
        <v>68</v>
      </c>
      <c r="L11" s="125">
        <f t="shared" ref="L11:L35" si="2">K11-J11</f>
        <v>-2</v>
      </c>
      <c r="M11" s="78"/>
      <c r="N11" s="78"/>
      <c r="O11" s="185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</row>
    <row r="12" spans="1:26" ht="13.35" customHeight="1">
      <c r="A12" s="94">
        <v>9</v>
      </c>
      <c r="B12" s="106" t="s">
        <v>10</v>
      </c>
      <c r="C12" s="61">
        <v>21810196.286030024</v>
      </c>
      <c r="D12" s="44">
        <f>C12/'Impots percu en 2011'!C12</f>
        <v>4912.2063707274829</v>
      </c>
      <c r="E12" s="44">
        <f t="shared" si="0"/>
        <v>98.769214771105496</v>
      </c>
      <c r="F12" s="45">
        <v>9183111</v>
      </c>
      <c r="G12" s="61">
        <v>19612733.629999999</v>
      </c>
      <c r="H12" s="115">
        <f t="shared" si="1"/>
        <v>46.822187937908581</v>
      </c>
      <c r="I12" s="110"/>
      <c r="J12" s="126">
        <v>61</v>
      </c>
      <c r="K12" s="44">
        <v>61</v>
      </c>
      <c r="L12" s="53"/>
      <c r="M12" s="78"/>
      <c r="N12" s="78"/>
      <c r="O12" s="185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</row>
    <row r="13" spans="1:26" ht="13.35" customHeight="1" thickBot="1">
      <c r="A13" s="94">
        <v>10</v>
      </c>
      <c r="B13" s="106" t="s">
        <v>11</v>
      </c>
      <c r="C13" s="102">
        <v>3557457.2877821573</v>
      </c>
      <c r="D13" s="86">
        <f>C13/'Impots percu en 2011'!C13</f>
        <v>3701.8286033112981</v>
      </c>
      <c r="E13" s="87">
        <f t="shared" si="0"/>
        <v>74.432276816604286</v>
      </c>
      <c r="F13" s="88">
        <v>1814817</v>
      </c>
      <c r="G13" s="102">
        <v>3475560.89</v>
      </c>
      <c r="H13" s="114">
        <f t="shared" si="1"/>
        <v>52.216521518056325</v>
      </c>
      <c r="I13" s="110"/>
      <c r="J13" s="124">
        <v>68</v>
      </c>
      <c r="K13" s="87">
        <v>68</v>
      </c>
      <c r="L13" s="125"/>
      <c r="M13" s="78"/>
      <c r="N13" s="78"/>
      <c r="O13" s="185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</row>
    <row r="14" spans="1:26" ht="13.35" customHeight="1">
      <c r="A14" s="94">
        <v>11</v>
      </c>
      <c r="B14" s="106" t="s">
        <v>12</v>
      </c>
      <c r="C14" s="61">
        <v>20451183.742144976</v>
      </c>
      <c r="D14" s="44">
        <f>C14/'Impots percu en 2011'!C14</f>
        <v>4127.3831972038297</v>
      </c>
      <c r="E14" s="44">
        <f t="shared" si="0"/>
        <v>82.988858097772493</v>
      </c>
      <c r="F14" s="45">
        <v>10051944</v>
      </c>
      <c r="G14" s="61">
        <v>19194729</v>
      </c>
      <c r="H14" s="115">
        <f t="shared" si="1"/>
        <v>52.368251721605453</v>
      </c>
      <c r="I14" s="110"/>
      <c r="J14" s="126">
        <v>68</v>
      </c>
      <c r="K14" s="44">
        <v>68</v>
      </c>
      <c r="L14" s="53"/>
      <c r="M14" s="78"/>
      <c r="N14" s="78"/>
      <c r="O14" s="185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</row>
    <row r="15" spans="1:26" ht="13.35" customHeight="1" thickBot="1">
      <c r="A15" s="94">
        <v>12</v>
      </c>
      <c r="B15" s="106" t="s">
        <v>13</v>
      </c>
      <c r="C15" s="102">
        <v>25022263.149983022</v>
      </c>
      <c r="D15" s="86">
        <f>C15/'Impots percu en 2011'!C15</f>
        <v>5472.9359470654026</v>
      </c>
      <c r="E15" s="87">
        <f t="shared" si="0"/>
        <v>110.04374514993178</v>
      </c>
      <c r="F15" s="88">
        <v>11602860</v>
      </c>
      <c r="G15" s="102">
        <v>23045922</v>
      </c>
      <c r="H15" s="114">
        <f t="shared" si="1"/>
        <v>50.346694742783562</v>
      </c>
      <c r="I15" s="110"/>
      <c r="J15" s="124">
        <v>63</v>
      </c>
      <c r="K15" s="87">
        <v>63</v>
      </c>
      <c r="L15" s="125"/>
      <c r="M15" s="78"/>
      <c r="N15" s="78"/>
      <c r="O15" s="185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</row>
    <row r="16" spans="1:26" ht="13.35" customHeight="1">
      <c r="A16" s="94">
        <v>73</v>
      </c>
      <c r="B16" s="106" t="s">
        <v>119</v>
      </c>
      <c r="C16" s="61">
        <v>50003456.996156476</v>
      </c>
      <c r="D16" s="44">
        <f>C16/'Impots percu en 2011'!C16</f>
        <v>5626.584561286877</v>
      </c>
      <c r="E16" s="44">
        <f t="shared" si="0"/>
        <v>113.13314161091068</v>
      </c>
      <c r="F16" s="45">
        <v>21823159</v>
      </c>
      <c r="G16" s="61">
        <v>48214732</v>
      </c>
      <c r="H16" s="115">
        <f t="shared" si="1"/>
        <v>45.262429333839293</v>
      </c>
      <c r="I16" s="110"/>
      <c r="J16" s="127">
        <v>59.185948012630007</v>
      </c>
      <c r="K16" s="115">
        <v>62.838299999999997</v>
      </c>
      <c r="L16" s="128">
        <f t="shared" si="2"/>
        <v>3.6523519873699897</v>
      </c>
      <c r="M16" s="78"/>
      <c r="N16" s="78"/>
      <c r="O16" s="185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</row>
    <row r="17" spans="1:26" ht="13.35" customHeight="1" thickBot="1">
      <c r="A17" s="94">
        <v>15</v>
      </c>
      <c r="B17" s="106" t="s">
        <v>16</v>
      </c>
      <c r="C17" s="102">
        <v>21926758.042371776</v>
      </c>
      <c r="D17" s="86">
        <f>C17/'Impots percu en 2011'!C17</f>
        <v>3846.7996565564517</v>
      </c>
      <c r="E17" s="87">
        <f t="shared" si="0"/>
        <v>77.347194475375886</v>
      </c>
      <c r="F17" s="88">
        <v>10797678</v>
      </c>
      <c r="G17" s="102">
        <v>20929086</v>
      </c>
      <c r="H17" s="114">
        <f t="shared" si="1"/>
        <v>51.591732195089648</v>
      </c>
      <c r="I17" s="110"/>
      <c r="J17" s="124">
        <v>67</v>
      </c>
      <c r="K17" s="87">
        <v>67</v>
      </c>
      <c r="L17" s="125"/>
      <c r="M17" s="78"/>
      <c r="N17" s="78"/>
      <c r="O17" s="185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</row>
    <row r="18" spans="1:26" ht="13.35" customHeight="1">
      <c r="A18" s="94">
        <v>16</v>
      </c>
      <c r="B18" s="106" t="s">
        <v>17</v>
      </c>
      <c r="C18" s="61">
        <v>24433548.997975554</v>
      </c>
      <c r="D18" s="44">
        <f>C18/'Impots percu en 2011'!C18</f>
        <v>5244.3762605656912</v>
      </c>
      <c r="E18" s="44">
        <f t="shared" si="0"/>
        <v>105.4481196692044</v>
      </c>
      <c r="F18" s="45">
        <v>12627596</v>
      </c>
      <c r="G18" s="61">
        <v>23787926</v>
      </c>
      <c r="H18" s="115">
        <f t="shared" si="1"/>
        <v>53.084056172026095</v>
      </c>
      <c r="I18" s="110"/>
      <c r="J18" s="126">
        <v>69</v>
      </c>
      <c r="K18" s="44">
        <v>69</v>
      </c>
      <c r="L18" s="53"/>
      <c r="M18" s="78"/>
      <c r="N18" s="78"/>
      <c r="O18" s="185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</row>
    <row r="19" spans="1:26" ht="13.35" customHeight="1" thickBot="1">
      <c r="A19" s="94">
        <v>18</v>
      </c>
      <c r="B19" s="106" t="s">
        <v>19</v>
      </c>
      <c r="C19" s="102">
        <v>5196783.1644636719</v>
      </c>
      <c r="D19" s="86">
        <f>C19/'Impots percu en 2011'!C19</f>
        <v>4907.2551128079995</v>
      </c>
      <c r="E19" s="87">
        <f t="shared" si="0"/>
        <v>98.669660350967376</v>
      </c>
      <c r="F19" s="88">
        <v>2693407</v>
      </c>
      <c r="G19" s="102">
        <v>5124416</v>
      </c>
      <c r="H19" s="114">
        <f t="shared" si="1"/>
        <v>52.560272233948226</v>
      </c>
      <c r="I19" s="110"/>
      <c r="J19" s="124">
        <v>68</v>
      </c>
      <c r="K19" s="87">
        <v>68</v>
      </c>
      <c r="L19" s="125"/>
      <c r="M19" s="78"/>
      <c r="N19" s="78"/>
      <c r="O19" s="185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</row>
    <row r="20" spans="1:26" ht="13.35" customHeight="1">
      <c r="A20" s="94">
        <v>19</v>
      </c>
      <c r="B20" s="106" t="s">
        <v>20</v>
      </c>
      <c r="C20" s="61">
        <v>344649.76651970914</v>
      </c>
      <c r="D20" s="44">
        <f>C20/'Impots percu en 2011'!C20</f>
        <v>3627.892279154833</v>
      </c>
      <c r="E20" s="44">
        <f t="shared" si="0"/>
        <v>72.945646954407664</v>
      </c>
      <c r="F20" s="45">
        <v>164095</v>
      </c>
      <c r="G20" s="61">
        <v>327602</v>
      </c>
      <c r="H20" s="115">
        <f t="shared" si="1"/>
        <v>50.089743041861766</v>
      </c>
      <c r="I20" s="110"/>
      <c r="J20" s="126">
        <v>65</v>
      </c>
      <c r="K20" s="44">
        <v>65</v>
      </c>
      <c r="L20" s="53"/>
      <c r="M20" s="78"/>
      <c r="N20" s="78"/>
      <c r="O20" s="185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</row>
    <row r="21" spans="1:26" ht="13.35" customHeight="1" thickBot="1">
      <c r="A21" s="94">
        <v>20</v>
      </c>
      <c r="B21" s="106" t="s">
        <v>21</v>
      </c>
      <c r="C21" s="102">
        <v>19908890.775088992</v>
      </c>
      <c r="D21" s="86">
        <f>C21/'Impots percu en 2011'!C21</f>
        <v>5191.3665645603633</v>
      </c>
      <c r="E21" s="87">
        <f t="shared" si="0"/>
        <v>104.3822593094073</v>
      </c>
      <c r="F21" s="88">
        <v>9654732</v>
      </c>
      <c r="G21" s="102">
        <v>19027393</v>
      </c>
      <c r="H21" s="114">
        <f t="shared" si="1"/>
        <v>50.741223456098275</v>
      </c>
      <c r="I21" s="110"/>
      <c r="J21" s="124">
        <v>66</v>
      </c>
      <c r="K21" s="87">
        <v>66</v>
      </c>
      <c r="L21" s="125"/>
      <c r="M21" s="78"/>
      <c r="N21" s="78"/>
      <c r="O21" s="185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</row>
    <row r="22" spans="1:26" ht="13.35" customHeight="1">
      <c r="A22" s="94">
        <v>21</v>
      </c>
      <c r="B22" s="106" t="s">
        <v>22</v>
      </c>
      <c r="C22" s="61">
        <v>11904246.856322104</v>
      </c>
      <c r="D22" s="44">
        <f>C22/'Impots percu en 2011'!C22</f>
        <v>6155.2465647994331</v>
      </c>
      <c r="E22" s="44">
        <f t="shared" si="0"/>
        <v>123.76289268924774</v>
      </c>
      <c r="F22" s="45">
        <v>5237110</v>
      </c>
      <c r="G22" s="61">
        <v>11423277</v>
      </c>
      <c r="H22" s="115">
        <f t="shared" si="1"/>
        <v>45.845951209972405</v>
      </c>
      <c r="I22" s="110"/>
      <c r="J22" s="126">
        <v>60</v>
      </c>
      <c r="K22" s="44">
        <v>60</v>
      </c>
      <c r="L22" s="53"/>
      <c r="M22" s="78"/>
      <c r="N22" s="78"/>
      <c r="O22" s="185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</row>
    <row r="23" spans="1:26" ht="13.35" customHeight="1" thickBot="1">
      <c r="A23" s="94">
        <v>22</v>
      </c>
      <c r="B23" s="106" t="s">
        <v>23</v>
      </c>
      <c r="C23" s="102">
        <v>10816382.945751609</v>
      </c>
      <c r="D23" s="86">
        <f>C23/'Impots percu en 2011'!C23</f>
        <v>4469.5797296494256</v>
      </c>
      <c r="E23" s="87">
        <f t="shared" si="0"/>
        <v>89.869367639972609</v>
      </c>
      <c r="F23" s="88">
        <v>5497943</v>
      </c>
      <c r="G23" s="102">
        <v>10178536</v>
      </c>
      <c r="H23" s="114">
        <f t="shared" si="1"/>
        <v>54.015066606828334</v>
      </c>
      <c r="I23" s="110"/>
      <c r="J23" s="124">
        <v>70</v>
      </c>
      <c r="K23" s="87">
        <v>70</v>
      </c>
      <c r="L23" s="125"/>
      <c r="M23" s="78"/>
      <c r="N23" s="78"/>
      <c r="O23" s="185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</row>
    <row r="24" spans="1:26" ht="13.35" customHeight="1">
      <c r="A24" s="94">
        <v>23</v>
      </c>
      <c r="B24" s="106" t="s">
        <v>24</v>
      </c>
      <c r="C24" s="61">
        <v>1101357.2553819707</v>
      </c>
      <c r="D24" s="44">
        <f>C24/'Impots percu en 2011'!C24</f>
        <v>4961.0687179368051</v>
      </c>
      <c r="E24" s="44">
        <f t="shared" si="0"/>
        <v>99.751684826618074</v>
      </c>
      <c r="F24" s="45">
        <v>473203</v>
      </c>
      <c r="G24" s="61">
        <v>1030800.42</v>
      </c>
      <c r="H24" s="115">
        <f t="shared" si="1"/>
        <v>45.90636468696821</v>
      </c>
      <c r="I24" s="110"/>
      <c r="J24" s="126">
        <v>60</v>
      </c>
      <c r="K24" s="44">
        <v>60</v>
      </c>
      <c r="L24" s="53"/>
      <c r="M24" s="78"/>
      <c r="N24" s="78"/>
      <c r="O24" s="185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</row>
    <row r="25" spans="1:26" ht="13.35" customHeight="1" thickBot="1">
      <c r="A25" s="94">
        <v>24</v>
      </c>
      <c r="B25" s="106" t="s">
        <v>25</v>
      </c>
      <c r="C25" s="102">
        <v>714932.44414754852</v>
      </c>
      <c r="D25" s="86">
        <f>C25/'Impots percu en 2011'!C25</f>
        <v>2930.051000604707</v>
      </c>
      <c r="E25" s="87">
        <f t="shared" si="0"/>
        <v>58.914226058087984</v>
      </c>
      <c r="F25" s="88">
        <v>392547</v>
      </c>
      <c r="G25" s="102">
        <v>706516</v>
      </c>
      <c r="H25" s="114">
        <f t="shared" si="1"/>
        <v>55.560949787407502</v>
      </c>
      <c r="I25" s="110"/>
      <c r="J25" s="124">
        <v>72</v>
      </c>
      <c r="K25" s="87">
        <v>72</v>
      </c>
      <c r="L25" s="125"/>
      <c r="M25" s="78"/>
      <c r="N25" s="78"/>
      <c r="O25" s="185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</row>
    <row r="26" spans="1:26" ht="13.35" customHeight="1">
      <c r="A26" s="94">
        <v>25</v>
      </c>
      <c r="B26" s="106" t="s">
        <v>26</v>
      </c>
      <c r="C26" s="61">
        <v>1791060.99423649</v>
      </c>
      <c r="D26" s="44">
        <f>C26/'Impots percu en 2011'!C26</f>
        <v>6888.6961316788074</v>
      </c>
      <c r="E26" s="44">
        <f t="shared" si="0"/>
        <v>138.51028567879649</v>
      </c>
      <c r="F26" s="45">
        <v>768251</v>
      </c>
      <c r="G26" s="61">
        <v>1563675</v>
      </c>
      <c r="H26" s="115">
        <f t="shared" si="1"/>
        <v>49.131117399715414</v>
      </c>
      <c r="I26" s="110"/>
      <c r="J26" s="126">
        <v>64</v>
      </c>
      <c r="K26" s="44">
        <v>64</v>
      </c>
      <c r="L26" s="53"/>
      <c r="M26" s="78"/>
      <c r="N26" s="78"/>
      <c r="O26" s="185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</row>
    <row r="27" spans="1:26" ht="13.35" customHeight="1" thickBot="1">
      <c r="A27" s="94">
        <v>72</v>
      </c>
      <c r="B27" s="106" t="s">
        <v>60</v>
      </c>
      <c r="C27" s="102">
        <v>38252235.469895341</v>
      </c>
      <c r="D27" s="86">
        <f>C27/'Impots percu en 2011'!C27</f>
        <v>3523.278573261061</v>
      </c>
      <c r="E27" s="87">
        <f t="shared" si="0"/>
        <v>70.842190217126273</v>
      </c>
      <c r="F27" s="88">
        <v>18065514</v>
      </c>
      <c r="G27" s="102">
        <v>33229948</v>
      </c>
      <c r="H27" s="114">
        <f t="shared" si="1"/>
        <v>54.365158801933724</v>
      </c>
      <c r="I27" s="110"/>
      <c r="J27" s="124">
        <v>72</v>
      </c>
      <c r="K27" s="87">
        <v>72</v>
      </c>
      <c r="L27" s="125"/>
      <c r="M27" s="78"/>
      <c r="N27" s="78"/>
      <c r="O27" s="185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</row>
    <row r="28" spans="1:26" ht="13.35" customHeight="1">
      <c r="A28" s="94">
        <v>33</v>
      </c>
      <c r="B28" s="106" t="s">
        <v>27</v>
      </c>
      <c r="C28" s="61">
        <v>1648389.1455394197</v>
      </c>
      <c r="D28" s="44">
        <f>C28/'Impots percu en 2011'!C28</f>
        <v>3754.8727688825052</v>
      </c>
      <c r="E28" s="44">
        <f t="shared" si="0"/>
        <v>75.498830252322563</v>
      </c>
      <c r="F28" s="45">
        <v>689255</v>
      </c>
      <c r="G28" s="61">
        <v>1288194</v>
      </c>
      <c r="H28" s="115">
        <f t="shared" si="1"/>
        <v>53.505527894090491</v>
      </c>
      <c r="I28" s="110"/>
      <c r="J28" s="126">
        <v>70</v>
      </c>
      <c r="K28" s="44">
        <v>70</v>
      </c>
      <c r="L28" s="53"/>
      <c r="M28" s="78"/>
      <c r="N28" s="78"/>
      <c r="O28" s="185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</row>
    <row r="29" spans="1:26" ht="13.35" customHeight="1" thickBot="1">
      <c r="A29" s="94">
        <v>35</v>
      </c>
      <c r="B29" s="106" t="s">
        <v>28</v>
      </c>
      <c r="C29" s="102">
        <v>1992111.5097835772</v>
      </c>
      <c r="D29" s="86">
        <f>C29/'Impots percu en 2011'!C29</f>
        <v>2912.4437277537677</v>
      </c>
      <c r="E29" s="87">
        <f t="shared" si="0"/>
        <v>58.560198482188241</v>
      </c>
      <c r="F29" s="88">
        <v>1083816</v>
      </c>
      <c r="G29" s="102">
        <v>1886550</v>
      </c>
      <c r="H29" s="114">
        <f t="shared" si="1"/>
        <v>57.449630277490662</v>
      </c>
      <c r="I29" s="110"/>
      <c r="J29" s="124">
        <v>74</v>
      </c>
      <c r="K29" s="87">
        <v>74</v>
      </c>
      <c r="L29" s="125"/>
      <c r="M29" s="78"/>
      <c r="N29" s="78"/>
      <c r="O29" s="185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</row>
    <row r="30" spans="1:26" ht="13.35" customHeight="1">
      <c r="A30" s="94">
        <v>74</v>
      </c>
      <c r="B30" s="106" t="s">
        <v>120</v>
      </c>
      <c r="C30" s="61">
        <v>66104595.467705913</v>
      </c>
      <c r="D30" s="44">
        <f>C30/'Impots percu en 2011'!C30</f>
        <v>4248.367317975958</v>
      </c>
      <c r="E30" s="44">
        <f t="shared" si="0"/>
        <v>85.421473038310097</v>
      </c>
      <c r="F30" s="45">
        <v>30703535</v>
      </c>
      <c r="G30" s="61">
        <v>61536752.780000001</v>
      </c>
      <c r="H30" s="115">
        <f t="shared" si="1"/>
        <v>49.894629815401835</v>
      </c>
      <c r="I30" s="110"/>
      <c r="J30" s="127">
        <v>64.711253686174047</v>
      </c>
      <c r="K30" s="115">
        <v>64.986500000000007</v>
      </c>
      <c r="L30" s="128">
        <f t="shared" si="2"/>
        <v>0.27524631382595999</v>
      </c>
      <c r="M30" s="78"/>
      <c r="N30" s="78"/>
      <c r="O30" s="185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</row>
    <row r="31" spans="1:26" ht="13.35" customHeight="1" thickBot="1">
      <c r="A31" s="94">
        <v>49</v>
      </c>
      <c r="B31" s="106" t="s">
        <v>41</v>
      </c>
      <c r="C31" s="102">
        <v>1661802.7212318082</v>
      </c>
      <c r="D31" s="86">
        <f>C31/'Impots percu en 2011'!C31</f>
        <v>3864.6574912367632</v>
      </c>
      <c r="E31" s="87">
        <f t="shared" si="0"/>
        <v>77.706260071519679</v>
      </c>
      <c r="F31" s="88">
        <v>769213</v>
      </c>
      <c r="G31" s="102">
        <v>1609824</v>
      </c>
      <c r="H31" s="114">
        <f t="shared" si="1"/>
        <v>47.782428389687318</v>
      </c>
      <c r="I31" s="110"/>
      <c r="J31" s="124">
        <v>62</v>
      </c>
      <c r="K31" s="87">
        <v>62</v>
      </c>
      <c r="L31" s="125"/>
      <c r="M31" s="78"/>
      <c r="N31" s="78"/>
      <c r="O31" s="185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</row>
    <row r="32" spans="1:26" ht="13.35" customHeight="1">
      <c r="A32" s="94">
        <v>53</v>
      </c>
      <c r="B32" s="106" t="s">
        <v>46</v>
      </c>
      <c r="C32" s="61">
        <v>49451602.023943394</v>
      </c>
      <c r="D32" s="44">
        <f>C32/'Impots percu en 2011'!C32</f>
        <v>4908.8348246916212</v>
      </c>
      <c r="E32" s="44">
        <f t="shared" si="0"/>
        <v>98.701423450995023</v>
      </c>
      <c r="F32" s="45">
        <v>15640339</v>
      </c>
      <c r="G32" s="61">
        <v>31863468</v>
      </c>
      <c r="H32" s="115">
        <f t="shared" si="1"/>
        <v>49.085488748431274</v>
      </c>
      <c r="I32" s="110"/>
      <c r="J32" s="126">
        <v>64</v>
      </c>
      <c r="K32" s="44">
        <v>64</v>
      </c>
      <c r="L32" s="53"/>
      <c r="M32" s="78"/>
      <c r="N32" s="78"/>
      <c r="O32" s="185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</row>
    <row r="33" spans="1:26" ht="13.35" customHeight="1" thickBot="1">
      <c r="A33" s="94">
        <v>54</v>
      </c>
      <c r="B33" s="106" t="s">
        <v>47</v>
      </c>
      <c r="C33" s="102">
        <v>5314767.23377873</v>
      </c>
      <c r="D33" s="86">
        <f>C33/'Impots percu en 2011'!C33</f>
        <v>4809.7441029671763</v>
      </c>
      <c r="E33" s="87">
        <f t="shared" si="0"/>
        <v>96.709016773183549</v>
      </c>
      <c r="F33" s="88">
        <v>1934503</v>
      </c>
      <c r="G33" s="102">
        <v>4269714</v>
      </c>
      <c r="H33" s="114">
        <f t="shared" si="1"/>
        <v>45.307554557518372</v>
      </c>
      <c r="I33" s="110"/>
      <c r="J33" s="124">
        <v>60</v>
      </c>
      <c r="K33" s="87">
        <v>60</v>
      </c>
      <c r="L33" s="125"/>
      <c r="M33" s="78"/>
      <c r="N33" s="78"/>
      <c r="O33" s="185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</row>
    <row r="34" spans="1:26" ht="13.35" customHeight="1">
      <c r="A34" s="94">
        <v>55</v>
      </c>
      <c r="B34" s="106" t="s">
        <v>48</v>
      </c>
      <c r="C34" s="61">
        <v>1243958.2819962851</v>
      </c>
      <c r="D34" s="44">
        <f>C34/'Impots percu en 2011'!C34</f>
        <v>3887.3696312383909</v>
      </c>
      <c r="E34" s="44">
        <f t="shared" si="0"/>
        <v>78.162930672148363</v>
      </c>
      <c r="F34" s="45">
        <v>647750</v>
      </c>
      <c r="G34" s="61">
        <v>1206855</v>
      </c>
      <c r="H34" s="115">
        <f t="shared" si="1"/>
        <v>53.672562155354207</v>
      </c>
      <c r="I34" s="110"/>
      <c r="J34" s="126">
        <v>70</v>
      </c>
      <c r="K34" s="44">
        <v>70</v>
      </c>
      <c r="L34" s="53"/>
      <c r="M34" s="78"/>
      <c r="N34" s="78"/>
      <c r="O34" s="185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</row>
    <row r="35" spans="1:26" ht="13.35" customHeight="1" thickBot="1">
      <c r="A35" s="94">
        <v>56</v>
      </c>
      <c r="B35" s="106" t="s">
        <v>49</v>
      </c>
      <c r="C35" s="102">
        <v>2238610.8217423996</v>
      </c>
      <c r="D35" s="86">
        <f>C35/'Impots percu en 2011'!C35</f>
        <v>3503.3033204106409</v>
      </c>
      <c r="E35" s="87">
        <f t="shared" si="0"/>
        <v>70.440549917433799</v>
      </c>
      <c r="F35" s="88">
        <v>1219865</v>
      </c>
      <c r="G35" s="102">
        <v>2177434</v>
      </c>
      <c r="H35" s="114">
        <f t="shared" si="1"/>
        <v>56.023052822726207</v>
      </c>
      <c r="I35" s="110"/>
      <c r="J35" s="124">
        <v>73</v>
      </c>
      <c r="K35" s="87">
        <v>70</v>
      </c>
      <c r="L35" s="125">
        <f t="shared" si="2"/>
        <v>-3</v>
      </c>
      <c r="M35" s="78"/>
      <c r="N35" s="78"/>
      <c r="O35" s="185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</row>
    <row r="36" spans="1:26" ht="13.35" customHeight="1">
      <c r="A36" s="94">
        <v>57</v>
      </c>
      <c r="B36" s="106" t="s">
        <v>50</v>
      </c>
      <c r="C36" s="61">
        <v>1636475.7532836155</v>
      </c>
      <c r="D36" s="44">
        <f>C36/'Impots percu en 2011'!C36</f>
        <v>3504.2307350826882</v>
      </c>
      <c r="E36" s="44">
        <f t="shared" si="0"/>
        <v>70.459197346310404</v>
      </c>
      <c r="F36" s="45">
        <v>865081</v>
      </c>
      <c r="G36" s="61">
        <v>1600485</v>
      </c>
      <c r="H36" s="115">
        <f t="shared" si="1"/>
        <v>54.051178236597032</v>
      </c>
      <c r="I36" s="110"/>
      <c r="J36" s="126">
        <v>70</v>
      </c>
      <c r="K36" s="44">
        <v>70</v>
      </c>
      <c r="L36" s="53"/>
      <c r="M36" s="78"/>
      <c r="N36" s="78"/>
      <c r="O36" s="185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</row>
    <row r="37" spans="1:26" ht="13.35" customHeight="1" thickBot="1">
      <c r="A37" s="94">
        <v>58</v>
      </c>
      <c r="B37" s="106" t="s">
        <v>51</v>
      </c>
      <c r="C37" s="102">
        <v>4032377.3349385154</v>
      </c>
      <c r="D37" s="86">
        <f>C37/'Impots percu en 2011'!C37</f>
        <v>3218.178240174394</v>
      </c>
      <c r="E37" s="87">
        <f t="shared" ref="E37:E42" si="3">(D37/$D$42*100)</f>
        <v>64.707570038106809</v>
      </c>
      <c r="F37" s="88">
        <v>2032951</v>
      </c>
      <c r="G37" s="102">
        <v>3785341</v>
      </c>
      <c r="H37" s="114">
        <f t="shared" si="1"/>
        <v>53.705888056056239</v>
      </c>
      <c r="I37" s="110"/>
      <c r="J37" s="124">
        <v>70</v>
      </c>
      <c r="K37" s="87">
        <v>70</v>
      </c>
      <c r="L37" s="125"/>
      <c r="M37" s="78"/>
      <c r="N37" s="78"/>
      <c r="O37" s="185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</row>
    <row r="38" spans="1:26" ht="13.35" customHeight="1">
      <c r="A38" s="94">
        <v>59</v>
      </c>
      <c r="B38" s="106" t="s">
        <v>52</v>
      </c>
      <c r="C38" s="61">
        <v>806156.45519941451</v>
      </c>
      <c r="D38" s="44">
        <f>C38/'Impots percu en 2011'!C38</f>
        <v>3345.0475319477782</v>
      </c>
      <c r="E38" s="44">
        <f t="shared" si="3"/>
        <v>67.258517490497255</v>
      </c>
      <c r="F38" s="45">
        <v>386864</v>
      </c>
      <c r="G38" s="61">
        <v>751320</v>
      </c>
      <c r="H38" s="115">
        <f t="shared" si="1"/>
        <v>51.491242080604806</v>
      </c>
      <c r="I38" s="110"/>
      <c r="J38" s="126">
        <v>67</v>
      </c>
      <c r="K38" s="44">
        <v>67</v>
      </c>
      <c r="L38" s="53"/>
      <c r="M38" s="78"/>
      <c r="N38" s="78"/>
      <c r="O38" s="185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</row>
    <row r="39" spans="1:26" ht="13.35" customHeight="1" thickBot="1">
      <c r="A39" s="94">
        <v>60</v>
      </c>
      <c r="B39" s="106" t="s">
        <v>53</v>
      </c>
      <c r="C39" s="102">
        <v>160485926.43824461</v>
      </c>
      <c r="D39" s="86">
        <f>C39/'Impots percu en 2011'!C39</f>
        <v>4241.1714175011793</v>
      </c>
      <c r="E39" s="87">
        <f t="shared" si="3"/>
        <v>85.276785827345137</v>
      </c>
      <c r="F39" s="88">
        <v>69026797</v>
      </c>
      <c r="G39" s="102">
        <v>131125675</v>
      </c>
      <c r="H39" s="114">
        <f t="shared" si="1"/>
        <v>52.641709566032738</v>
      </c>
      <c r="I39" s="110"/>
      <c r="J39" s="124">
        <v>70</v>
      </c>
      <c r="K39" s="87">
        <v>70</v>
      </c>
      <c r="L39" s="125"/>
      <c r="M39" s="78"/>
      <c r="N39" s="78"/>
      <c r="O39" s="185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spans="1:26" ht="13.35" customHeight="1">
      <c r="A40" s="94">
        <v>61</v>
      </c>
      <c r="B40" s="106" t="s">
        <v>54</v>
      </c>
      <c r="C40" s="61">
        <v>755304.99684533698</v>
      </c>
      <c r="D40" s="44">
        <f>C40/'Impots percu en 2011'!C40</f>
        <v>3387.0179230732601</v>
      </c>
      <c r="E40" s="44">
        <f t="shared" si="3"/>
        <v>68.102411712817172</v>
      </c>
      <c r="F40" s="45">
        <v>392990</v>
      </c>
      <c r="G40" s="61">
        <v>682381</v>
      </c>
      <c r="H40" s="115">
        <f t="shared" si="1"/>
        <v>57.590993887578932</v>
      </c>
      <c r="I40" s="110"/>
      <c r="J40" s="126">
        <v>75</v>
      </c>
      <c r="K40" s="44">
        <v>75</v>
      </c>
      <c r="L40" s="53"/>
      <c r="M40" s="78"/>
      <c r="N40" s="78"/>
      <c r="O40" s="185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spans="1:26" ht="13.35" customHeight="1" thickBot="1">
      <c r="A41" s="94">
        <v>62</v>
      </c>
      <c r="B41" s="106" t="s">
        <v>55</v>
      </c>
      <c r="C41" s="102">
        <v>3198195.8511980423</v>
      </c>
      <c r="D41" s="86">
        <f>C41/'Impots percu en 2011'!C41</f>
        <v>3307.3380053754313</v>
      </c>
      <c r="E41" s="87">
        <f t="shared" si="3"/>
        <v>66.500296021803294</v>
      </c>
      <c r="F41" s="88">
        <v>1675301</v>
      </c>
      <c r="G41" s="102">
        <v>3093383</v>
      </c>
      <c r="H41" s="114">
        <f t="shared" si="1"/>
        <v>54.157567944221583</v>
      </c>
      <c r="I41" s="110"/>
      <c r="J41" s="124">
        <v>70</v>
      </c>
      <c r="K41" s="87">
        <v>70</v>
      </c>
      <c r="L41" s="125"/>
      <c r="M41" s="78"/>
      <c r="N41" s="78"/>
      <c r="O41" s="185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</row>
    <row r="42" spans="1:26" ht="18" customHeight="1" thickBot="1">
      <c r="A42" s="219" t="s">
        <v>56</v>
      </c>
      <c r="B42" s="220"/>
      <c r="C42" s="61">
        <f>SUM(C5:C41)</f>
        <v>860446156.18612039</v>
      </c>
      <c r="D42" s="44">
        <f>C42/'Impots percu en 2011'!C42</f>
        <v>4973.4184706351716</v>
      </c>
      <c r="E42" s="44">
        <f t="shared" si="3"/>
        <v>100</v>
      </c>
      <c r="F42" s="45">
        <f>SUM(F5:F41)</f>
        <v>349258177</v>
      </c>
      <c r="G42" s="61">
        <f>SUM(G5:G41)</f>
        <v>702212291.74000001</v>
      </c>
      <c r="H42" s="115">
        <f t="shared" si="1"/>
        <v>49.736836154573574</v>
      </c>
      <c r="I42" s="111"/>
      <c r="J42" s="150">
        <v>64.994654939330175</v>
      </c>
      <c r="K42" s="129">
        <v>65.272997659490429</v>
      </c>
      <c r="L42" s="130"/>
      <c r="M42" s="78"/>
      <c r="N42" s="78"/>
      <c r="O42" s="185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</row>
    <row r="43" spans="1:26" ht="15" customHeight="1" thickBot="1">
      <c r="A43" s="242" t="s">
        <v>116</v>
      </c>
      <c r="B43" s="243"/>
      <c r="C43" s="116">
        <v>822882350.15999997</v>
      </c>
      <c r="D43" s="117">
        <v>4783.6156641340303</v>
      </c>
      <c r="E43" s="118">
        <v>100</v>
      </c>
      <c r="F43" s="119">
        <v>348754598.13000005</v>
      </c>
      <c r="G43" s="116">
        <v>692986932.21000004</v>
      </c>
      <c r="H43" s="120">
        <v>50.326287830246528</v>
      </c>
      <c r="I43" s="112"/>
      <c r="J43" s="121">
        <v>65.361718295697415</v>
      </c>
      <c r="K43" s="122"/>
      <c r="L43" s="123"/>
      <c r="M43" s="78"/>
      <c r="N43" s="78"/>
      <c r="O43" s="185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</row>
    <row r="44" spans="1:26">
      <c r="A44" s="78"/>
      <c r="B44" s="178"/>
      <c r="C44" s="179"/>
      <c r="D44" s="180"/>
      <c r="E44" s="181"/>
      <c r="F44" s="182"/>
      <c r="G44" s="181"/>
      <c r="H44" s="181"/>
      <c r="I44" s="181"/>
      <c r="J44" s="181"/>
      <c r="K44" s="180"/>
      <c r="L44" s="180"/>
      <c r="M44" s="78"/>
      <c r="N44" s="78"/>
      <c r="O44" s="185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</row>
    <row r="45" spans="1:26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185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</row>
    <row r="46" spans="1:26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185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</row>
    <row r="47" spans="1:26">
      <c r="A47" s="78"/>
      <c r="B47" s="78"/>
      <c r="C47" s="78"/>
      <c r="D47" s="183"/>
      <c r="E47" s="181"/>
      <c r="F47" s="181"/>
      <c r="G47" s="181"/>
      <c r="H47" s="184"/>
      <c r="I47" s="184"/>
      <c r="J47" s="181"/>
      <c r="K47" s="78"/>
      <c r="L47" s="78"/>
      <c r="M47" s="78"/>
      <c r="N47" s="78"/>
      <c r="O47" s="185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</row>
    <row r="48" spans="1:26">
      <c r="A48" s="78"/>
      <c r="B48" s="78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78"/>
      <c r="N48" s="78"/>
      <c r="O48" s="185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</row>
    <row r="49" spans="1:26">
      <c r="A49" s="78"/>
      <c r="B49" s="78"/>
      <c r="C49" s="78"/>
      <c r="D49" s="78"/>
      <c r="E49" s="181"/>
      <c r="F49" s="181"/>
      <c r="G49" s="181"/>
      <c r="H49" s="181"/>
      <c r="I49" s="181"/>
      <c r="J49" s="181"/>
      <c r="K49" s="78"/>
      <c r="L49" s="78"/>
      <c r="M49" s="78"/>
      <c r="N49" s="78"/>
      <c r="O49" s="185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</row>
    <row r="50" spans="1:26">
      <c r="A50" s="78"/>
      <c r="B50" s="78"/>
      <c r="C50" s="78"/>
      <c r="D50" s="78"/>
      <c r="E50" s="181"/>
      <c r="F50" s="181"/>
      <c r="G50" s="181"/>
      <c r="H50" s="181"/>
      <c r="I50" s="181"/>
      <c r="J50" s="181"/>
      <c r="K50" s="78"/>
      <c r="L50" s="78"/>
      <c r="M50" s="78"/>
      <c r="N50" s="78"/>
      <c r="O50" s="185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</row>
    <row r="51" spans="1:26">
      <c r="A51" s="78"/>
      <c r="B51" s="78"/>
      <c r="C51" s="78"/>
      <c r="D51" s="78"/>
      <c r="E51" s="181"/>
      <c r="F51" s="181"/>
      <c r="G51" s="181"/>
      <c r="H51" s="181"/>
      <c r="I51" s="181"/>
      <c r="J51" s="181"/>
      <c r="K51" s="78"/>
      <c r="L51" s="78"/>
      <c r="M51" s="78"/>
      <c r="N51" s="78"/>
      <c r="O51" s="185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</row>
    <row r="52" spans="1:26">
      <c r="A52" s="78"/>
      <c r="B52" s="78"/>
      <c r="C52" s="78"/>
      <c r="D52" s="78"/>
      <c r="E52" s="181"/>
      <c r="F52" s="181"/>
      <c r="G52" s="181"/>
      <c r="H52" s="181"/>
      <c r="I52" s="181"/>
      <c r="J52" s="181"/>
      <c r="K52" s="78"/>
      <c r="L52" s="78"/>
      <c r="M52" s="78"/>
      <c r="N52" s="78"/>
      <c r="O52" s="185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</row>
    <row r="53" spans="1:26">
      <c r="A53" s="78"/>
      <c r="B53" s="78"/>
      <c r="C53" s="78"/>
      <c r="D53" s="78"/>
      <c r="E53" s="181"/>
      <c r="F53" s="181"/>
      <c r="G53" s="181"/>
      <c r="H53" s="181"/>
      <c r="I53" s="181"/>
      <c r="J53" s="181"/>
      <c r="K53" s="78"/>
      <c r="L53" s="78"/>
      <c r="M53" s="78"/>
      <c r="N53" s="78"/>
      <c r="O53" s="185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</row>
    <row r="54" spans="1:26">
      <c r="A54" s="78"/>
      <c r="B54" s="78"/>
      <c r="C54" s="78"/>
      <c r="D54" s="78"/>
      <c r="E54" s="181"/>
      <c r="F54" s="181"/>
      <c r="G54" s="181"/>
      <c r="H54" s="181"/>
      <c r="I54" s="181"/>
      <c r="J54" s="181"/>
      <c r="K54" s="78"/>
      <c r="L54" s="78"/>
      <c r="M54" s="78"/>
      <c r="N54" s="78"/>
      <c r="O54" s="185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</row>
    <row r="55" spans="1:26">
      <c r="A55" s="78"/>
      <c r="B55" s="78"/>
      <c r="C55" s="78"/>
      <c r="D55" s="78"/>
      <c r="E55" s="181"/>
      <c r="F55" s="181"/>
      <c r="G55" s="181"/>
      <c r="H55" s="181"/>
      <c r="I55" s="181"/>
      <c r="J55" s="181"/>
      <c r="K55" s="78"/>
      <c r="L55" s="78"/>
      <c r="M55" s="78"/>
      <c r="N55" s="78"/>
      <c r="O55" s="185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</row>
    <row r="56" spans="1:26">
      <c r="A56" s="78"/>
      <c r="B56" s="78"/>
      <c r="C56" s="78"/>
      <c r="D56" s="78"/>
      <c r="E56" s="181"/>
      <c r="F56" s="181"/>
      <c r="G56" s="181"/>
      <c r="H56" s="181"/>
      <c r="I56" s="181"/>
      <c r="J56" s="181"/>
      <c r="K56" s="78"/>
      <c r="L56" s="78"/>
      <c r="M56" s="78"/>
      <c r="N56" s="78"/>
      <c r="O56" s="185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</row>
    <row r="57" spans="1:26">
      <c r="A57" s="78"/>
      <c r="B57" s="78"/>
      <c r="C57" s="78"/>
      <c r="D57" s="78"/>
      <c r="E57" s="181"/>
      <c r="F57" s="181"/>
      <c r="G57" s="181"/>
      <c r="H57" s="181"/>
      <c r="I57" s="181"/>
      <c r="J57" s="181"/>
      <c r="K57" s="78"/>
      <c r="L57" s="78"/>
      <c r="M57" s="78"/>
      <c r="N57" s="78"/>
      <c r="O57" s="185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</row>
    <row r="58" spans="1:26">
      <c r="A58" s="78"/>
      <c r="B58" s="78"/>
      <c r="C58" s="78"/>
      <c r="D58" s="78"/>
      <c r="E58" s="181"/>
      <c r="F58" s="181"/>
      <c r="G58" s="181"/>
      <c r="H58" s="181"/>
      <c r="I58" s="181"/>
      <c r="J58" s="181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</row>
    <row r="59" spans="1:26">
      <c r="A59" s="78"/>
      <c r="B59" s="78"/>
      <c r="C59" s="78"/>
      <c r="D59" s="78"/>
      <c r="E59" s="181"/>
      <c r="F59" s="181"/>
      <c r="G59" s="181"/>
      <c r="H59" s="181"/>
      <c r="I59" s="181"/>
      <c r="J59" s="181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</row>
    <row r="60" spans="1:26">
      <c r="A60" s="78"/>
      <c r="B60" s="78"/>
      <c r="C60" s="78"/>
      <c r="D60" s="78"/>
      <c r="E60" s="181"/>
      <c r="F60" s="181"/>
      <c r="G60" s="181"/>
      <c r="H60" s="181"/>
      <c r="I60" s="181"/>
      <c r="J60" s="181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</row>
    <row r="61" spans="1:26">
      <c r="A61" s="78"/>
      <c r="B61" s="78"/>
      <c r="C61" s="78"/>
      <c r="D61" s="78"/>
      <c r="E61" s="181"/>
      <c r="F61" s="181"/>
      <c r="G61" s="181"/>
      <c r="H61" s="181"/>
      <c r="I61" s="181"/>
      <c r="J61" s="181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</row>
    <row r="62" spans="1:26">
      <c r="A62" s="78"/>
      <c r="B62" s="78"/>
      <c r="C62" s="78"/>
      <c r="D62" s="78"/>
      <c r="E62" s="181"/>
      <c r="F62" s="181"/>
      <c r="G62" s="181"/>
      <c r="H62" s="181"/>
      <c r="I62" s="181"/>
      <c r="J62" s="181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</row>
    <row r="63" spans="1:26">
      <c r="A63" s="78"/>
      <c r="B63" s="78"/>
      <c r="C63" s="78"/>
      <c r="D63" s="78"/>
      <c r="E63" s="181"/>
      <c r="F63" s="181"/>
      <c r="G63" s="181"/>
      <c r="H63" s="181"/>
      <c r="I63" s="181"/>
      <c r="J63" s="181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</row>
    <row r="64" spans="1:26">
      <c r="A64" s="78"/>
      <c r="B64" s="78"/>
      <c r="C64" s="78"/>
      <c r="D64" s="78"/>
      <c r="E64" s="181"/>
      <c r="F64" s="181"/>
      <c r="G64" s="181"/>
      <c r="H64" s="181"/>
      <c r="I64" s="181"/>
      <c r="J64" s="181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</row>
    <row r="65" spans="1:26">
      <c r="A65" s="78"/>
      <c r="B65" s="78"/>
      <c r="C65" s="78"/>
      <c r="D65" s="78"/>
      <c r="E65" s="181"/>
      <c r="F65" s="181"/>
      <c r="G65" s="181"/>
      <c r="H65" s="181"/>
      <c r="I65" s="181"/>
      <c r="J65" s="181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</row>
  </sheetData>
  <sheetProtection sheet="1" objects="1" scenarios="1"/>
  <mergeCells count="12">
    <mergeCell ref="J1:L1"/>
    <mergeCell ref="A42:B42"/>
    <mergeCell ref="A43:B43"/>
    <mergeCell ref="J2:K2"/>
    <mergeCell ref="L2:L4"/>
    <mergeCell ref="K3:K4"/>
    <mergeCell ref="J3:J4"/>
    <mergeCell ref="A2:B4"/>
    <mergeCell ref="C2:C4"/>
    <mergeCell ref="D2:D4"/>
    <mergeCell ref="E2:E4"/>
    <mergeCell ref="H2:H4"/>
  </mergeCells>
  <printOptions horizontalCentered="1"/>
  <pageMargins left="0" right="0" top="0" bottom="0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B65"/>
  <sheetViews>
    <sheetView zoomScale="120" zoomScaleNormal="12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D47" sqref="D47"/>
    </sheetView>
  </sheetViews>
  <sheetFormatPr baseColWidth="10" defaultColWidth="10.7109375" defaultRowHeight="12.75"/>
  <cols>
    <col min="1" max="1" width="3.28515625" style="141" customWidth="1"/>
    <col min="2" max="2" width="26.7109375" style="141" customWidth="1"/>
    <col min="3" max="3" width="12.7109375" style="146" customWidth="1"/>
    <col min="4" max="4" width="14.7109375" style="141" customWidth="1"/>
    <col min="5" max="6" width="14.28515625" style="141" customWidth="1"/>
    <col min="7" max="7" width="15.7109375" style="141" customWidth="1"/>
    <col min="8" max="8" width="12.7109375" style="141" customWidth="1"/>
    <col min="9" max="9" width="11.7109375" style="141" customWidth="1"/>
    <col min="10" max="158" width="10.7109375" style="142"/>
    <col min="159" max="16384" width="10.7109375" style="141"/>
  </cols>
  <sheetData>
    <row r="1" spans="1:158" s="140" customFormat="1" ht="20.100000000000001" customHeight="1" thickBot="1">
      <c r="A1" s="35" t="s">
        <v>121</v>
      </c>
      <c r="B1" s="147"/>
      <c r="C1" s="148"/>
      <c r="D1" s="149"/>
      <c r="E1" s="149"/>
      <c r="F1" s="149"/>
      <c r="G1" s="149"/>
      <c r="H1" s="149"/>
      <c r="I1" s="187"/>
      <c r="J1" s="188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</row>
    <row r="2" spans="1:158" s="144" customFormat="1" ht="13.5" customHeight="1">
      <c r="A2" s="269" t="s">
        <v>0</v>
      </c>
      <c r="B2" s="270"/>
      <c r="C2" s="265" t="s">
        <v>138</v>
      </c>
      <c r="D2" s="265" t="s">
        <v>139</v>
      </c>
      <c r="E2" s="265" t="s">
        <v>140</v>
      </c>
      <c r="F2" s="265" t="s">
        <v>141</v>
      </c>
      <c r="G2" s="265" t="s">
        <v>143</v>
      </c>
      <c r="H2" s="267" t="s">
        <v>142</v>
      </c>
      <c r="I2" s="70"/>
      <c r="J2" s="190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3"/>
      <c r="CD2" s="143"/>
      <c r="CE2" s="143"/>
      <c r="CF2" s="143"/>
      <c r="CG2" s="143"/>
      <c r="CH2" s="143"/>
      <c r="CI2" s="143"/>
      <c r="CJ2" s="143"/>
      <c r="CK2" s="143"/>
      <c r="CL2" s="143"/>
      <c r="CM2" s="143"/>
      <c r="CN2" s="143"/>
      <c r="CO2" s="143"/>
      <c r="CP2" s="143"/>
      <c r="CQ2" s="143"/>
      <c r="CR2" s="143"/>
      <c r="CS2" s="143"/>
      <c r="CT2" s="143"/>
      <c r="CU2" s="143"/>
      <c r="CV2" s="143"/>
      <c r="CW2" s="143"/>
      <c r="CX2" s="143"/>
      <c r="CY2" s="143"/>
      <c r="CZ2" s="143"/>
      <c r="DA2" s="143"/>
      <c r="DB2" s="143"/>
      <c r="DC2" s="143"/>
      <c r="DD2" s="143"/>
      <c r="DE2" s="143"/>
      <c r="DF2" s="143"/>
      <c r="DG2" s="143"/>
      <c r="DH2" s="143"/>
      <c r="DI2" s="143"/>
      <c r="DJ2" s="143"/>
      <c r="DK2" s="143"/>
      <c r="DL2" s="143"/>
      <c r="DM2" s="143"/>
      <c r="DN2" s="143"/>
      <c r="DO2" s="143"/>
      <c r="DP2" s="143"/>
      <c r="DQ2" s="143"/>
      <c r="DR2" s="143"/>
      <c r="DS2" s="143"/>
      <c r="DT2" s="143"/>
      <c r="DU2" s="143"/>
      <c r="DV2" s="143"/>
      <c r="DW2" s="143"/>
      <c r="DX2" s="143"/>
      <c r="DY2" s="143"/>
      <c r="DZ2" s="143"/>
      <c r="EA2" s="143"/>
      <c r="EB2" s="143"/>
      <c r="EC2" s="143"/>
      <c r="ED2" s="143"/>
      <c r="EE2" s="143"/>
      <c r="EF2" s="143"/>
      <c r="EG2" s="143"/>
      <c r="EH2" s="143"/>
      <c r="EI2" s="143"/>
      <c r="EJ2" s="143"/>
      <c r="EK2" s="143"/>
      <c r="EL2" s="143"/>
      <c r="EM2" s="143"/>
      <c r="EN2" s="143"/>
      <c r="EO2" s="143"/>
      <c r="EP2" s="143"/>
      <c r="EQ2" s="143"/>
      <c r="ER2" s="143"/>
      <c r="ES2" s="143"/>
      <c r="ET2" s="143"/>
      <c r="EU2" s="143"/>
      <c r="EV2" s="143"/>
      <c r="EW2" s="143"/>
      <c r="EX2" s="143"/>
      <c r="EY2" s="143"/>
      <c r="EZ2" s="143"/>
      <c r="FA2" s="143"/>
      <c r="FB2" s="143"/>
    </row>
    <row r="3" spans="1:158" s="145" customFormat="1" ht="13.5" customHeight="1" thickBot="1">
      <c r="A3" s="271"/>
      <c r="B3" s="272"/>
      <c r="C3" s="266"/>
      <c r="D3" s="266"/>
      <c r="E3" s="266"/>
      <c r="F3" s="266"/>
      <c r="G3" s="266"/>
      <c r="H3" s="268"/>
      <c r="I3" s="70"/>
      <c r="J3" s="190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  <c r="DA3" s="143"/>
      <c r="DB3" s="143"/>
      <c r="DC3" s="143"/>
      <c r="DD3" s="143"/>
      <c r="DE3" s="143"/>
      <c r="DF3" s="143"/>
      <c r="DG3" s="143"/>
      <c r="DH3" s="143"/>
      <c r="DI3" s="143"/>
      <c r="DJ3" s="143"/>
      <c r="DK3" s="143"/>
      <c r="DL3" s="143"/>
      <c r="DM3" s="143"/>
      <c r="DN3" s="143"/>
      <c r="DO3" s="143"/>
      <c r="DP3" s="143"/>
      <c r="DQ3" s="143"/>
      <c r="DR3" s="143"/>
      <c r="DS3" s="143"/>
      <c r="DT3" s="143"/>
      <c r="DU3" s="143"/>
      <c r="DV3" s="143"/>
      <c r="DW3" s="143"/>
      <c r="DX3" s="143"/>
      <c r="DY3" s="143"/>
      <c r="DZ3" s="143"/>
      <c r="EA3" s="143"/>
      <c r="EB3" s="143"/>
      <c r="EC3" s="143"/>
      <c r="ED3" s="143"/>
      <c r="EE3" s="143"/>
      <c r="EF3" s="143"/>
      <c r="EG3" s="143"/>
      <c r="EH3" s="143"/>
      <c r="EI3" s="143"/>
      <c r="EJ3" s="143"/>
      <c r="EK3" s="143"/>
      <c r="EL3" s="143"/>
      <c r="EM3" s="143"/>
      <c r="EN3" s="143"/>
      <c r="EO3" s="143"/>
      <c r="EP3" s="143"/>
      <c r="EQ3" s="143"/>
      <c r="ER3" s="143"/>
      <c r="ES3" s="143"/>
      <c r="ET3" s="143"/>
      <c r="EU3" s="143"/>
      <c r="EV3" s="143"/>
      <c r="EW3" s="143"/>
      <c r="EX3" s="143"/>
      <c r="EY3" s="143"/>
      <c r="EZ3" s="143"/>
      <c r="FA3" s="143"/>
      <c r="FB3" s="143"/>
    </row>
    <row r="4" spans="1:158" s="145" customFormat="1" ht="13.5" customHeight="1" thickBot="1">
      <c r="A4" s="154">
        <v>1</v>
      </c>
      <c r="B4" s="134" t="s">
        <v>3</v>
      </c>
      <c r="C4" s="87">
        <f>'Revenu fiscal Indice fiscale'!J5</f>
        <v>62</v>
      </c>
      <c r="D4" s="87">
        <f t="shared" ref="D4:D35" si="0">C4/$C$41*100</f>
        <v>95.392459668990384</v>
      </c>
      <c r="E4" s="87">
        <f>'Revenu fiscal Indice fiscale'!H5</f>
        <v>47.663977745671623</v>
      </c>
      <c r="F4" s="87">
        <f t="shared" ref="F4:F35" si="1">E4/$E$41*100</f>
        <v>95.832347673945605</v>
      </c>
      <c r="G4" s="87">
        <f>'Revenu fiscal Indice fiscale'!D5</f>
        <v>6745.9510537227334</v>
      </c>
      <c r="H4" s="155">
        <f t="shared" ref="H4:H35" si="2">G4/$G$41*100</f>
        <v>135.64012547010117</v>
      </c>
      <c r="I4" s="70"/>
      <c r="J4" s="190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</row>
    <row r="5" spans="1:158" s="145" customFormat="1" ht="13.5" customHeight="1">
      <c r="A5" s="156">
        <v>2</v>
      </c>
      <c r="B5" s="106" t="s">
        <v>4</v>
      </c>
      <c r="C5" s="44">
        <f>'Revenu fiscal Indice fiscale'!J6</f>
        <v>65</v>
      </c>
      <c r="D5" s="44">
        <f t="shared" si="0"/>
        <v>100.00822384652217</v>
      </c>
      <c r="E5" s="44">
        <f>'Revenu fiscal Indice fiscale'!H6</f>
        <v>50.076427637582313</v>
      </c>
      <c r="F5" s="44">
        <f t="shared" si="1"/>
        <v>100.68277660837401</v>
      </c>
      <c r="G5" s="44">
        <f>'Revenu fiscal Indice fiscale'!D6</f>
        <v>5032.4806675168556</v>
      </c>
      <c r="H5" s="157">
        <f t="shared" si="2"/>
        <v>101.18755735577869</v>
      </c>
      <c r="I5" s="70"/>
      <c r="J5" s="190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</row>
    <row r="6" spans="1:158" s="145" customFormat="1" ht="13.5" customHeight="1" thickBot="1">
      <c r="A6" s="156">
        <v>3</v>
      </c>
      <c r="B6" s="106" t="s">
        <v>6</v>
      </c>
      <c r="C6" s="87">
        <f>'Revenu fiscal Indice fiscale'!J7</f>
        <v>61</v>
      </c>
      <c r="D6" s="87">
        <f t="shared" si="0"/>
        <v>93.853871609813112</v>
      </c>
      <c r="E6" s="87">
        <f>'Revenu fiscal Indice fiscale'!H7</f>
        <v>46.462861442289288</v>
      </c>
      <c r="F6" s="87">
        <f t="shared" si="1"/>
        <v>93.41740455281608</v>
      </c>
      <c r="G6" s="87">
        <f>'Revenu fiscal Indice fiscale'!D7</f>
        <v>5986.1990638138559</v>
      </c>
      <c r="H6" s="155">
        <f t="shared" si="2"/>
        <v>120.36387243821329</v>
      </c>
      <c r="I6" s="70"/>
      <c r="J6" s="190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143"/>
      <c r="EA6" s="143"/>
      <c r="EB6" s="143"/>
      <c r="EC6" s="143"/>
      <c r="ED6" s="143"/>
      <c r="EE6" s="143"/>
      <c r="EF6" s="143"/>
      <c r="EG6" s="143"/>
      <c r="EH6" s="143"/>
      <c r="EI6" s="143"/>
      <c r="EJ6" s="143"/>
      <c r="EK6" s="143"/>
      <c r="EL6" s="143"/>
      <c r="EM6" s="143"/>
      <c r="EN6" s="143"/>
      <c r="EO6" s="143"/>
      <c r="EP6" s="143"/>
      <c r="EQ6" s="143"/>
      <c r="ER6" s="143"/>
      <c r="ES6" s="143"/>
      <c r="ET6" s="143"/>
      <c r="EU6" s="143"/>
      <c r="EV6" s="143"/>
      <c r="EW6" s="143"/>
      <c r="EX6" s="143"/>
      <c r="EY6" s="143"/>
      <c r="EZ6" s="143"/>
      <c r="FA6" s="143"/>
      <c r="FB6" s="143"/>
    </row>
    <row r="7" spans="1:158" s="145" customFormat="1" ht="13.5" customHeight="1">
      <c r="A7" s="156">
        <v>71</v>
      </c>
      <c r="B7" s="106" t="s">
        <v>59</v>
      </c>
      <c r="C7" s="44">
        <f>'Revenu fiscal Indice fiscale'!J8</f>
        <v>52</v>
      </c>
      <c r="D7" s="44">
        <f t="shared" si="0"/>
        <v>80.006579077217737</v>
      </c>
      <c r="E7" s="44">
        <f>'Revenu fiscal Indice fiscale'!H8</f>
        <v>40.024996435431412</v>
      </c>
      <c r="F7" s="44">
        <f t="shared" si="1"/>
        <v>80.473547434823914</v>
      </c>
      <c r="G7" s="44">
        <f>'Revenu fiscal Indice fiscale'!D8</f>
        <v>5996.5069079689274</v>
      </c>
      <c r="H7" s="157">
        <f t="shared" si="2"/>
        <v>120.57113117213912</v>
      </c>
      <c r="I7" s="70"/>
      <c r="J7" s="190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3"/>
      <c r="CN7" s="143"/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3"/>
      <c r="EG7" s="143"/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</row>
    <row r="8" spans="1:158" s="145" customFormat="1" ht="13.5" customHeight="1" thickBot="1">
      <c r="A8" s="156">
        <v>6</v>
      </c>
      <c r="B8" s="106" t="s">
        <v>7</v>
      </c>
      <c r="C8" s="87">
        <f>'Revenu fiscal Indice fiscale'!J9</f>
        <v>61</v>
      </c>
      <c r="D8" s="87">
        <f t="shared" si="0"/>
        <v>93.853871609813112</v>
      </c>
      <c r="E8" s="87">
        <f>'Revenu fiscal Indice fiscale'!H9</f>
        <v>47.027655037166447</v>
      </c>
      <c r="F8" s="87">
        <f t="shared" si="1"/>
        <v>94.552968530230885</v>
      </c>
      <c r="G8" s="87">
        <f>'Revenu fiscal Indice fiscale'!D9</f>
        <v>4875.2493133737535</v>
      </c>
      <c r="H8" s="155">
        <f t="shared" si="2"/>
        <v>98.026123121530119</v>
      </c>
      <c r="I8" s="70"/>
      <c r="J8" s="190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  <c r="CA8" s="143"/>
      <c r="CB8" s="143"/>
      <c r="CC8" s="143"/>
      <c r="CD8" s="143"/>
      <c r="CE8" s="143"/>
      <c r="CF8" s="143"/>
      <c r="CG8" s="143"/>
      <c r="CH8" s="143"/>
      <c r="CI8" s="143"/>
      <c r="CJ8" s="143"/>
      <c r="CK8" s="143"/>
      <c r="CL8" s="143"/>
      <c r="CM8" s="143"/>
      <c r="CN8" s="143"/>
      <c r="CO8" s="143"/>
      <c r="CP8" s="143"/>
      <c r="CQ8" s="143"/>
      <c r="CR8" s="143"/>
      <c r="CS8" s="143"/>
      <c r="CT8" s="143"/>
      <c r="CU8" s="143"/>
      <c r="CV8" s="143"/>
      <c r="CW8" s="143"/>
      <c r="CX8" s="143"/>
      <c r="CY8" s="143"/>
      <c r="CZ8" s="143"/>
      <c r="DA8" s="143"/>
      <c r="DB8" s="143"/>
      <c r="DC8" s="143"/>
      <c r="DD8" s="143"/>
      <c r="DE8" s="143"/>
      <c r="DF8" s="143"/>
      <c r="DG8" s="143"/>
      <c r="DH8" s="143"/>
      <c r="DI8" s="143"/>
      <c r="DJ8" s="143"/>
      <c r="DK8" s="143"/>
      <c r="DL8" s="143"/>
      <c r="DM8" s="143"/>
      <c r="DN8" s="143"/>
      <c r="DO8" s="143"/>
      <c r="DP8" s="143"/>
      <c r="DQ8" s="143"/>
      <c r="DR8" s="143"/>
      <c r="DS8" s="143"/>
      <c r="DT8" s="143"/>
      <c r="DU8" s="143"/>
      <c r="DV8" s="143"/>
      <c r="DW8" s="143"/>
      <c r="DX8" s="143"/>
      <c r="DY8" s="143"/>
      <c r="DZ8" s="143"/>
      <c r="EA8" s="143"/>
      <c r="EB8" s="143"/>
      <c r="EC8" s="143"/>
      <c r="ED8" s="143"/>
      <c r="EE8" s="143"/>
      <c r="EF8" s="143"/>
      <c r="EG8" s="143"/>
      <c r="EH8" s="143"/>
      <c r="EI8" s="143"/>
      <c r="EJ8" s="143"/>
      <c r="EK8" s="143"/>
      <c r="EL8" s="143"/>
      <c r="EM8" s="143"/>
      <c r="EN8" s="143"/>
      <c r="EO8" s="143"/>
      <c r="EP8" s="143"/>
      <c r="EQ8" s="143"/>
      <c r="ER8" s="143"/>
      <c r="ES8" s="143"/>
      <c r="ET8" s="143"/>
      <c r="EU8" s="143"/>
      <c r="EV8" s="143"/>
      <c r="EW8" s="143"/>
      <c r="EX8" s="143"/>
      <c r="EY8" s="143"/>
      <c r="EZ8" s="143"/>
      <c r="FA8" s="143"/>
      <c r="FB8" s="143"/>
    </row>
    <row r="9" spans="1:158" s="145" customFormat="1" ht="13.5" customHeight="1">
      <c r="A9" s="156">
        <v>7</v>
      </c>
      <c r="B9" s="106" t="s">
        <v>8</v>
      </c>
      <c r="C9" s="44">
        <f>'Revenu fiscal Indice fiscale'!J10</f>
        <v>74</v>
      </c>
      <c r="D9" s="44">
        <f t="shared" si="0"/>
        <v>113.85551637911755</v>
      </c>
      <c r="E9" s="44">
        <f>'Revenu fiscal Indice fiscale'!H10</f>
        <v>56.835924949013148</v>
      </c>
      <c r="F9" s="44">
        <f t="shared" si="1"/>
        <v>114.27330192933225</v>
      </c>
      <c r="G9" s="44">
        <f>'Revenu fiscal Indice fiscale'!D10</f>
        <v>3939.44943807041</v>
      </c>
      <c r="H9" s="157">
        <f t="shared" si="2"/>
        <v>79.210093848533319</v>
      </c>
      <c r="I9" s="70"/>
      <c r="J9" s="190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</row>
    <row r="10" spans="1:158" s="145" customFormat="1" ht="13.5" customHeight="1" thickBot="1">
      <c r="A10" s="156">
        <v>8</v>
      </c>
      <c r="B10" s="106" t="s">
        <v>9</v>
      </c>
      <c r="C10" s="87">
        <f>'Revenu fiscal Indice fiscale'!J11</f>
        <v>70</v>
      </c>
      <c r="D10" s="87">
        <f t="shared" si="0"/>
        <v>107.70116414240849</v>
      </c>
      <c r="E10" s="87">
        <f>'Revenu fiscal Indice fiscale'!H11</f>
        <v>53.912542702479819</v>
      </c>
      <c r="F10" s="87">
        <f t="shared" si="1"/>
        <v>108.39560147116889</v>
      </c>
      <c r="G10" s="87">
        <f>'Revenu fiscal Indice fiscale'!D11</f>
        <v>6207.7766001688915</v>
      </c>
      <c r="H10" s="155">
        <f t="shared" si="2"/>
        <v>124.81910856329119</v>
      </c>
      <c r="I10" s="70"/>
      <c r="J10" s="190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143"/>
      <c r="BS10" s="143"/>
      <c r="BT10" s="143"/>
      <c r="BU10" s="143"/>
      <c r="BV10" s="143"/>
      <c r="BW10" s="143"/>
      <c r="BX10" s="143"/>
      <c r="BY10" s="143"/>
      <c r="BZ10" s="143"/>
      <c r="CA10" s="143"/>
      <c r="CB10" s="143"/>
      <c r="CC10" s="143"/>
      <c r="CD10" s="143"/>
      <c r="CE10" s="143"/>
      <c r="CF10" s="143"/>
      <c r="CG10" s="143"/>
      <c r="CH10" s="143"/>
      <c r="CI10" s="143"/>
      <c r="CJ10" s="143"/>
      <c r="CK10" s="143"/>
      <c r="CL10" s="143"/>
      <c r="CM10" s="143"/>
      <c r="CN10" s="143"/>
      <c r="CO10" s="143"/>
      <c r="CP10" s="143"/>
      <c r="CQ10" s="143"/>
      <c r="CR10" s="143"/>
      <c r="CS10" s="143"/>
      <c r="CT10" s="143"/>
      <c r="CU10" s="143"/>
      <c r="CV10" s="143"/>
      <c r="CW10" s="143"/>
      <c r="CX10" s="143"/>
      <c r="CY10" s="143"/>
      <c r="CZ10" s="143"/>
      <c r="DA10" s="143"/>
      <c r="DB10" s="143"/>
      <c r="DC10" s="143"/>
      <c r="DD10" s="143"/>
      <c r="DE10" s="143"/>
      <c r="DF10" s="143"/>
      <c r="DG10" s="143"/>
      <c r="DH10" s="143"/>
      <c r="DI10" s="143"/>
      <c r="DJ10" s="143"/>
      <c r="DK10" s="143"/>
      <c r="DL10" s="143"/>
      <c r="DM10" s="143"/>
      <c r="DN10" s="143"/>
      <c r="DO10" s="143"/>
      <c r="DP10" s="143"/>
      <c r="DQ10" s="143"/>
      <c r="DR10" s="143"/>
      <c r="DS10" s="143"/>
      <c r="DT10" s="143"/>
      <c r="DU10" s="143"/>
      <c r="DV10" s="143"/>
      <c r="DW10" s="143"/>
      <c r="DX10" s="143"/>
      <c r="DY10" s="143"/>
      <c r="DZ10" s="143"/>
      <c r="EA10" s="143"/>
      <c r="EB10" s="143"/>
      <c r="EC10" s="143"/>
      <c r="ED10" s="143"/>
      <c r="EE10" s="143"/>
      <c r="EF10" s="143"/>
      <c r="EG10" s="143"/>
      <c r="EH10" s="143"/>
      <c r="EI10" s="143"/>
      <c r="EJ10" s="143"/>
      <c r="EK10" s="143"/>
      <c r="EL10" s="143"/>
      <c r="EM10" s="143"/>
      <c r="EN10" s="143"/>
      <c r="EO10" s="143"/>
      <c r="EP10" s="143"/>
      <c r="EQ10" s="143"/>
      <c r="ER10" s="143"/>
      <c r="ES10" s="143"/>
      <c r="ET10" s="143"/>
      <c r="EU10" s="143"/>
      <c r="EV10" s="143"/>
      <c r="EW10" s="143"/>
      <c r="EX10" s="143"/>
      <c r="EY10" s="143"/>
      <c r="EZ10" s="143"/>
      <c r="FA10" s="143"/>
      <c r="FB10" s="143"/>
    </row>
    <row r="11" spans="1:158" s="145" customFormat="1" ht="13.5" customHeight="1">
      <c r="A11" s="156">
        <v>9</v>
      </c>
      <c r="B11" s="106" t="s">
        <v>10</v>
      </c>
      <c r="C11" s="44">
        <f>'Revenu fiscal Indice fiscale'!J12</f>
        <v>61</v>
      </c>
      <c r="D11" s="44">
        <f t="shared" si="0"/>
        <v>93.853871609813112</v>
      </c>
      <c r="E11" s="44">
        <f>'Revenu fiscal Indice fiscale'!H12</f>
        <v>46.822187937908581</v>
      </c>
      <c r="F11" s="44">
        <f t="shared" si="1"/>
        <v>94.139860027270799</v>
      </c>
      <c r="G11" s="44">
        <f>'Revenu fiscal Indice fiscale'!D12</f>
        <v>4912.2063707274829</v>
      </c>
      <c r="H11" s="157">
        <f t="shared" si="2"/>
        <v>98.769214771105496</v>
      </c>
      <c r="I11" s="70"/>
      <c r="J11" s="190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3"/>
      <c r="CN11" s="143"/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3"/>
      <c r="DS11" s="143"/>
      <c r="DT11" s="143"/>
      <c r="DU11" s="143"/>
      <c r="DV11" s="143"/>
      <c r="DW11" s="143"/>
      <c r="DX11" s="143"/>
      <c r="DY11" s="143"/>
      <c r="DZ11" s="143"/>
      <c r="EA11" s="143"/>
      <c r="EB11" s="143"/>
      <c r="EC11" s="143"/>
      <c r="ED11" s="143"/>
      <c r="EE11" s="143"/>
      <c r="EF11" s="143"/>
      <c r="EG11" s="143"/>
      <c r="EH11" s="143"/>
      <c r="EI11" s="143"/>
      <c r="EJ11" s="143"/>
      <c r="EK11" s="143"/>
      <c r="EL11" s="143"/>
      <c r="EM11" s="143"/>
      <c r="EN11" s="143"/>
      <c r="EO11" s="143"/>
      <c r="EP11" s="143"/>
      <c r="EQ11" s="143"/>
      <c r="ER11" s="143"/>
      <c r="ES11" s="143"/>
      <c r="ET11" s="143"/>
      <c r="EU11" s="143"/>
      <c r="EV11" s="143"/>
      <c r="EW11" s="143"/>
      <c r="EX11" s="143"/>
      <c r="EY11" s="143"/>
      <c r="EZ11" s="143"/>
      <c r="FA11" s="143"/>
      <c r="FB11" s="143"/>
    </row>
    <row r="12" spans="1:158" s="145" customFormat="1" ht="13.5" customHeight="1" thickBot="1">
      <c r="A12" s="156">
        <v>10</v>
      </c>
      <c r="B12" s="106" t="s">
        <v>11</v>
      </c>
      <c r="C12" s="87">
        <f>'Revenu fiscal Indice fiscale'!J13</f>
        <v>68</v>
      </c>
      <c r="D12" s="87">
        <f t="shared" si="0"/>
        <v>104.62398802405397</v>
      </c>
      <c r="E12" s="87">
        <f>'Revenu fiscal Indice fiscale'!H13</f>
        <v>52.216521518056325</v>
      </c>
      <c r="F12" s="87">
        <f t="shared" si="1"/>
        <v>104.98561138021789</v>
      </c>
      <c r="G12" s="87">
        <f>'Revenu fiscal Indice fiscale'!D13</f>
        <v>3701.8286033112981</v>
      </c>
      <c r="H12" s="155">
        <f t="shared" si="2"/>
        <v>74.432276816604286</v>
      </c>
      <c r="I12" s="70"/>
      <c r="J12" s="190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3"/>
      <c r="BW12" s="143"/>
      <c r="BX12" s="143"/>
      <c r="BY12" s="143"/>
      <c r="BZ12" s="143"/>
      <c r="CA12" s="143"/>
      <c r="CB12" s="143"/>
      <c r="CC12" s="143"/>
      <c r="CD12" s="143"/>
      <c r="CE12" s="143"/>
      <c r="CF12" s="143"/>
      <c r="CG12" s="143"/>
      <c r="CH12" s="143"/>
      <c r="CI12" s="143"/>
      <c r="CJ12" s="143"/>
      <c r="CK12" s="143"/>
      <c r="CL12" s="143"/>
      <c r="CM12" s="143"/>
      <c r="CN12" s="143"/>
      <c r="CO12" s="143"/>
      <c r="CP12" s="143"/>
      <c r="CQ12" s="143"/>
      <c r="CR12" s="143"/>
      <c r="CS12" s="143"/>
      <c r="CT12" s="143"/>
      <c r="CU12" s="143"/>
      <c r="CV12" s="143"/>
      <c r="CW12" s="143"/>
      <c r="CX12" s="143"/>
      <c r="CY12" s="143"/>
      <c r="CZ12" s="143"/>
      <c r="DA12" s="143"/>
      <c r="DB12" s="143"/>
      <c r="DC12" s="143"/>
      <c r="DD12" s="143"/>
      <c r="DE12" s="143"/>
      <c r="DF12" s="143"/>
      <c r="DG12" s="143"/>
      <c r="DH12" s="143"/>
      <c r="DI12" s="143"/>
      <c r="DJ12" s="143"/>
      <c r="DK12" s="143"/>
      <c r="DL12" s="143"/>
      <c r="DM12" s="143"/>
      <c r="DN12" s="143"/>
      <c r="DO12" s="143"/>
      <c r="DP12" s="143"/>
      <c r="DQ12" s="143"/>
      <c r="DR12" s="143"/>
      <c r="DS12" s="143"/>
      <c r="DT12" s="143"/>
      <c r="DU12" s="143"/>
      <c r="DV12" s="143"/>
      <c r="DW12" s="143"/>
      <c r="DX12" s="143"/>
      <c r="DY12" s="143"/>
      <c r="DZ12" s="143"/>
      <c r="EA12" s="143"/>
      <c r="EB12" s="143"/>
      <c r="EC12" s="143"/>
      <c r="ED12" s="143"/>
      <c r="EE12" s="143"/>
      <c r="EF12" s="143"/>
      <c r="EG12" s="143"/>
      <c r="EH12" s="143"/>
      <c r="EI12" s="143"/>
      <c r="EJ12" s="143"/>
      <c r="EK12" s="143"/>
      <c r="EL12" s="143"/>
      <c r="EM12" s="143"/>
      <c r="EN12" s="143"/>
      <c r="EO12" s="143"/>
      <c r="EP12" s="143"/>
      <c r="EQ12" s="143"/>
      <c r="ER12" s="143"/>
      <c r="ES12" s="143"/>
      <c r="ET12" s="143"/>
      <c r="EU12" s="143"/>
      <c r="EV12" s="143"/>
      <c r="EW12" s="143"/>
      <c r="EX12" s="143"/>
      <c r="EY12" s="143"/>
      <c r="EZ12" s="143"/>
      <c r="FA12" s="143"/>
      <c r="FB12" s="143"/>
    </row>
    <row r="13" spans="1:158" s="145" customFormat="1" ht="13.5" customHeight="1">
      <c r="A13" s="156">
        <v>11</v>
      </c>
      <c r="B13" s="106" t="s">
        <v>12</v>
      </c>
      <c r="C13" s="44">
        <f>'Revenu fiscal Indice fiscale'!J14</f>
        <v>68</v>
      </c>
      <c r="D13" s="44">
        <f t="shared" si="0"/>
        <v>104.62398802405397</v>
      </c>
      <c r="E13" s="44">
        <f>'Revenu fiscal Indice fiscale'!H14</f>
        <v>52.368251721605453</v>
      </c>
      <c r="F13" s="44">
        <f t="shared" si="1"/>
        <v>105.2906774344349</v>
      </c>
      <c r="G13" s="44">
        <f>'Revenu fiscal Indice fiscale'!D14</f>
        <v>4127.3831972038297</v>
      </c>
      <c r="H13" s="157">
        <f t="shared" si="2"/>
        <v>82.988858097772493</v>
      </c>
      <c r="I13" s="70"/>
      <c r="J13" s="190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3"/>
      <c r="CI13" s="143"/>
      <c r="CJ13" s="143"/>
      <c r="CK13" s="143"/>
      <c r="CL13" s="143"/>
      <c r="CM13" s="143"/>
      <c r="CN13" s="143"/>
      <c r="CO13" s="143"/>
      <c r="CP13" s="143"/>
      <c r="CQ13" s="143"/>
      <c r="CR13" s="143"/>
      <c r="CS13" s="143"/>
      <c r="CT13" s="143"/>
      <c r="CU13" s="143"/>
      <c r="CV13" s="143"/>
      <c r="CW13" s="143"/>
      <c r="CX13" s="143"/>
      <c r="CY13" s="143"/>
      <c r="CZ13" s="143"/>
      <c r="DA13" s="143"/>
      <c r="DB13" s="143"/>
      <c r="DC13" s="143"/>
      <c r="DD13" s="143"/>
      <c r="DE13" s="143"/>
      <c r="DF13" s="143"/>
      <c r="DG13" s="143"/>
      <c r="DH13" s="143"/>
      <c r="DI13" s="143"/>
      <c r="DJ13" s="143"/>
      <c r="DK13" s="143"/>
      <c r="DL13" s="143"/>
      <c r="DM13" s="143"/>
      <c r="DN13" s="143"/>
      <c r="DO13" s="143"/>
      <c r="DP13" s="143"/>
      <c r="DQ13" s="143"/>
      <c r="DR13" s="143"/>
      <c r="DS13" s="143"/>
      <c r="DT13" s="143"/>
      <c r="DU13" s="143"/>
      <c r="DV13" s="143"/>
      <c r="DW13" s="143"/>
      <c r="DX13" s="143"/>
      <c r="DY13" s="143"/>
      <c r="DZ13" s="143"/>
      <c r="EA13" s="143"/>
      <c r="EB13" s="143"/>
      <c r="EC13" s="143"/>
      <c r="ED13" s="143"/>
      <c r="EE13" s="143"/>
      <c r="EF13" s="143"/>
      <c r="EG13" s="143"/>
      <c r="EH13" s="143"/>
      <c r="EI13" s="143"/>
      <c r="EJ13" s="143"/>
      <c r="EK13" s="143"/>
      <c r="EL13" s="143"/>
      <c r="EM13" s="143"/>
      <c r="EN13" s="143"/>
      <c r="EO13" s="143"/>
      <c r="EP13" s="143"/>
      <c r="EQ13" s="143"/>
      <c r="ER13" s="143"/>
      <c r="ES13" s="143"/>
      <c r="ET13" s="143"/>
      <c r="EU13" s="143"/>
      <c r="EV13" s="143"/>
      <c r="EW13" s="143"/>
      <c r="EX13" s="143"/>
      <c r="EY13" s="143"/>
      <c r="EZ13" s="143"/>
      <c r="FA13" s="143"/>
      <c r="FB13" s="143"/>
    </row>
    <row r="14" spans="1:158" s="145" customFormat="1" ht="13.5" customHeight="1" thickBot="1">
      <c r="A14" s="156">
        <v>12</v>
      </c>
      <c r="B14" s="106" t="s">
        <v>13</v>
      </c>
      <c r="C14" s="87">
        <f>'Revenu fiscal Indice fiscale'!J15</f>
        <v>63</v>
      </c>
      <c r="D14" s="87">
        <f t="shared" si="0"/>
        <v>96.931047728167641</v>
      </c>
      <c r="E14" s="87">
        <f>'Revenu fiscal Indice fiscale'!H15</f>
        <v>50.346694742783562</v>
      </c>
      <c r="F14" s="87">
        <f t="shared" si="1"/>
        <v>101.2261708531573</v>
      </c>
      <c r="G14" s="87">
        <f>'Revenu fiscal Indice fiscale'!D15</f>
        <v>5472.9359470654026</v>
      </c>
      <c r="H14" s="155">
        <f t="shared" si="2"/>
        <v>110.04374514993178</v>
      </c>
      <c r="I14" s="70"/>
      <c r="J14" s="190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  <c r="BX14" s="143"/>
      <c r="BY14" s="143"/>
      <c r="BZ14" s="143"/>
      <c r="CA14" s="143"/>
      <c r="CB14" s="143"/>
      <c r="CC14" s="143"/>
      <c r="CD14" s="143"/>
      <c r="CE14" s="143"/>
      <c r="CF14" s="143"/>
      <c r="CG14" s="143"/>
      <c r="CH14" s="143"/>
      <c r="CI14" s="143"/>
      <c r="CJ14" s="143"/>
      <c r="CK14" s="143"/>
      <c r="CL14" s="143"/>
      <c r="CM14" s="143"/>
      <c r="CN14" s="143"/>
      <c r="CO14" s="143"/>
      <c r="CP14" s="143"/>
      <c r="CQ14" s="143"/>
      <c r="CR14" s="143"/>
      <c r="CS14" s="143"/>
      <c r="CT14" s="143"/>
      <c r="CU14" s="143"/>
      <c r="CV14" s="143"/>
      <c r="CW14" s="143"/>
      <c r="CX14" s="143"/>
      <c r="CY14" s="143"/>
      <c r="CZ14" s="143"/>
      <c r="DA14" s="143"/>
      <c r="DB14" s="143"/>
      <c r="DC14" s="143"/>
      <c r="DD14" s="143"/>
      <c r="DE14" s="143"/>
      <c r="DF14" s="143"/>
      <c r="DG14" s="143"/>
      <c r="DH14" s="143"/>
      <c r="DI14" s="143"/>
      <c r="DJ14" s="143"/>
      <c r="DK14" s="143"/>
      <c r="DL14" s="143"/>
      <c r="DM14" s="143"/>
      <c r="DN14" s="143"/>
      <c r="DO14" s="143"/>
      <c r="DP14" s="143"/>
      <c r="DQ14" s="143"/>
      <c r="DR14" s="143"/>
      <c r="DS14" s="143"/>
      <c r="DT14" s="143"/>
      <c r="DU14" s="143"/>
      <c r="DV14" s="143"/>
      <c r="DW14" s="143"/>
      <c r="DX14" s="143"/>
      <c r="DY14" s="143"/>
      <c r="DZ14" s="143"/>
      <c r="EA14" s="143"/>
      <c r="EB14" s="143"/>
      <c r="EC14" s="143"/>
      <c r="ED14" s="143"/>
      <c r="EE14" s="143"/>
      <c r="EF14" s="143"/>
      <c r="EG14" s="143"/>
      <c r="EH14" s="143"/>
      <c r="EI14" s="143"/>
      <c r="EJ14" s="143"/>
      <c r="EK14" s="143"/>
      <c r="EL14" s="143"/>
      <c r="EM14" s="143"/>
      <c r="EN14" s="143"/>
      <c r="EO14" s="143"/>
      <c r="EP14" s="143"/>
      <c r="EQ14" s="143"/>
      <c r="ER14" s="143"/>
      <c r="ES14" s="143"/>
      <c r="ET14" s="143"/>
      <c r="EU14" s="143"/>
      <c r="EV14" s="143"/>
      <c r="EW14" s="143"/>
      <c r="EX14" s="143"/>
      <c r="EY14" s="143"/>
      <c r="EZ14" s="143"/>
      <c r="FA14" s="143"/>
      <c r="FB14" s="143"/>
    </row>
    <row r="15" spans="1:158" s="145" customFormat="1" ht="13.5" customHeight="1">
      <c r="A15" s="156">
        <v>73</v>
      </c>
      <c r="B15" s="106" t="s">
        <v>119</v>
      </c>
      <c r="C15" s="115">
        <f>'Revenu fiscal Indice fiscale'!J16</f>
        <v>59.185948012630007</v>
      </c>
      <c r="D15" s="44">
        <f t="shared" si="0"/>
        <v>91.062792883318849</v>
      </c>
      <c r="E15" s="44">
        <f>'Revenu fiscal Indice fiscale'!H16</f>
        <v>45.262429333839293</v>
      </c>
      <c r="F15" s="44">
        <f t="shared" si="1"/>
        <v>91.003837061873838</v>
      </c>
      <c r="G15" s="44">
        <f>'Revenu fiscal Indice fiscale'!D16</f>
        <v>5626.584561286877</v>
      </c>
      <c r="H15" s="157">
        <f t="shared" si="2"/>
        <v>113.13314161091068</v>
      </c>
      <c r="I15" s="70"/>
      <c r="J15" s="190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3"/>
      <c r="BW15" s="143"/>
      <c r="BX15" s="143"/>
      <c r="BY15" s="143"/>
      <c r="BZ15" s="143"/>
      <c r="CA15" s="143"/>
      <c r="CB15" s="143"/>
      <c r="CC15" s="143"/>
      <c r="CD15" s="143"/>
      <c r="CE15" s="143"/>
      <c r="CF15" s="143"/>
      <c r="CG15" s="143"/>
      <c r="CH15" s="143"/>
      <c r="CI15" s="143"/>
      <c r="CJ15" s="143"/>
      <c r="CK15" s="143"/>
      <c r="CL15" s="143"/>
      <c r="CM15" s="143"/>
      <c r="CN15" s="143"/>
      <c r="CO15" s="143"/>
      <c r="CP15" s="143"/>
      <c r="CQ15" s="143"/>
      <c r="CR15" s="143"/>
      <c r="CS15" s="143"/>
      <c r="CT15" s="143"/>
      <c r="CU15" s="143"/>
      <c r="CV15" s="143"/>
      <c r="CW15" s="143"/>
      <c r="CX15" s="143"/>
      <c r="CY15" s="143"/>
      <c r="CZ15" s="143"/>
      <c r="DA15" s="143"/>
      <c r="DB15" s="143"/>
      <c r="DC15" s="143"/>
      <c r="DD15" s="143"/>
      <c r="DE15" s="143"/>
      <c r="DF15" s="143"/>
      <c r="DG15" s="143"/>
      <c r="DH15" s="143"/>
      <c r="DI15" s="143"/>
      <c r="DJ15" s="143"/>
      <c r="DK15" s="143"/>
      <c r="DL15" s="143"/>
      <c r="DM15" s="143"/>
      <c r="DN15" s="143"/>
      <c r="DO15" s="143"/>
      <c r="DP15" s="143"/>
      <c r="DQ15" s="143"/>
      <c r="DR15" s="143"/>
      <c r="DS15" s="143"/>
      <c r="DT15" s="143"/>
      <c r="DU15" s="143"/>
      <c r="DV15" s="143"/>
      <c r="DW15" s="143"/>
      <c r="DX15" s="143"/>
      <c r="DY15" s="143"/>
      <c r="DZ15" s="143"/>
      <c r="EA15" s="143"/>
      <c r="EB15" s="143"/>
      <c r="EC15" s="143"/>
      <c r="ED15" s="143"/>
      <c r="EE15" s="143"/>
      <c r="EF15" s="143"/>
      <c r="EG15" s="143"/>
      <c r="EH15" s="143"/>
      <c r="EI15" s="143"/>
      <c r="EJ15" s="143"/>
      <c r="EK15" s="143"/>
      <c r="EL15" s="143"/>
      <c r="EM15" s="143"/>
      <c r="EN15" s="143"/>
      <c r="EO15" s="143"/>
      <c r="EP15" s="143"/>
      <c r="EQ15" s="143"/>
      <c r="ER15" s="143"/>
      <c r="ES15" s="143"/>
      <c r="ET15" s="143"/>
      <c r="EU15" s="143"/>
      <c r="EV15" s="143"/>
      <c r="EW15" s="143"/>
      <c r="EX15" s="143"/>
      <c r="EY15" s="143"/>
      <c r="EZ15" s="143"/>
      <c r="FA15" s="143"/>
      <c r="FB15" s="143"/>
    </row>
    <row r="16" spans="1:158" s="145" customFormat="1" ht="13.5" customHeight="1" thickBot="1">
      <c r="A16" s="156">
        <v>15</v>
      </c>
      <c r="B16" s="106" t="s">
        <v>16</v>
      </c>
      <c r="C16" s="87">
        <f>'Revenu fiscal Indice fiscale'!J17</f>
        <v>67</v>
      </c>
      <c r="D16" s="87">
        <f t="shared" si="0"/>
        <v>103.08539996487669</v>
      </c>
      <c r="E16" s="87">
        <f>'Revenu fiscal Indice fiscale'!H17</f>
        <v>51.591732195089648</v>
      </c>
      <c r="F16" s="87">
        <f t="shared" si="1"/>
        <v>103.72942105676239</v>
      </c>
      <c r="G16" s="87">
        <f>'Revenu fiscal Indice fiscale'!D17</f>
        <v>3846.7996565564517</v>
      </c>
      <c r="H16" s="155">
        <f t="shared" si="2"/>
        <v>77.347194475375886</v>
      </c>
      <c r="I16" s="70"/>
      <c r="J16" s="190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143"/>
      <c r="CJ16" s="143"/>
      <c r="CK16" s="143"/>
      <c r="CL16" s="143"/>
      <c r="CM16" s="143"/>
      <c r="CN16" s="143"/>
      <c r="CO16" s="143"/>
      <c r="CP16" s="143"/>
      <c r="CQ16" s="143"/>
      <c r="CR16" s="143"/>
      <c r="CS16" s="143"/>
      <c r="CT16" s="143"/>
      <c r="CU16" s="143"/>
      <c r="CV16" s="143"/>
      <c r="CW16" s="143"/>
      <c r="CX16" s="143"/>
      <c r="CY16" s="143"/>
      <c r="CZ16" s="143"/>
      <c r="DA16" s="143"/>
      <c r="DB16" s="143"/>
      <c r="DC16" s="143"/>
      <c r="DD16" s="143"/>
      <c r="DE16" s="143"/>
      <c r="DF16" s="143"/>
      <c r="DG16" s="143"/>
      <c r="DH16" s="143"/>
      <c r="DI16" s="143"/>
      <c r="DJ16" s="143"/>
      <c r="DK16" s="143"/>
      <c r="DL16" s="143"/>
      <c r="DM16" s="143"/>
      <c r="DN16" s="143"/>
      <c r="DO16" s="143"/>
      <c r="DP16" s="143"/>
      <c r="DQ16" s="143"/>
      <c r="DR16" s="143"/>
      <c r="DS16" s="143"/>
      <c r="DT16" s="143"/>
      <c r="DU16" s="143"/>
      <c r="DV16" s="143"/>
      <c r="DW16" s="143"/>
      <c r="DX16" s="143"/>
      <c r="DY16" s="143"/>
      <c r="DZ16" s="143"/>
      <c r="EA16" s="143"/>
      <c r="EB16" s="143"/>
      <c r="EC16" s="143"/>
      <c r="ED16" s="143"/>
      <c r="EE16" s="143"/>
      <c r="EF16" s="143"/>
      <c r="EG16" s="143"/>
      <c r="EH16" s="143"/>
      <c r="EI16" s="143"/>
      <c r="EJ16" s="143"/>
      <c r="EK16" s="143"/>
      <c r="EL16" s="143"/>
      <c r="EM16" s="143"/>
      <c r="EN16" s="143"/>
      <c r="EO16" s="143"/>
      <c r="EP16" s="143"/>
      <c r="EQ16" s="143"/>
      <c r="ER16" s="143"/>
      <c r="ES16" s="143"/>
      <c r="ET16" s="143"/>
      <c r="EU16" s="143"/>
      <c r="EV16" s="143"/>
      <c r="EW16" s="143"/>
      <c r="EX16" s="143"/>
      <c r="EY16" s="143"/>
      <c r="EZ16" s="143"/>
      <c r="FA16" s="143"/>
      <c r="FB16" s="143"/>
    </row>
    <row r="17" spans="1:158" s="145" customFormat="1" ht="13.5" customHeight="1">
      <c r="A17" s="156">
        <v>16</v>
      </c>
      <c r="B17" s="106" t="s">
        <v>17</v>
      </c>
      <c r="C17" s="44">
        <f>'Revenu fiscal Indice fiscale'!J18</f>
        <v>69</v>
      </c>
      <c r="D17" s="44">
        <f t="shared" si="0"/>
        <v>106.16257608323123</v>
      </c>
      <c r="E17" s="44">
        <f>'Revenu fiscal Indice fiscale'!H18</f>
        <v>53.084056172026095</v>
      </c>
      <c r="F17" s="44">
        <f t="shared" si="1"/>
        <v>106.72986115773415</v>
      </c>
      <c r="G17" s="44">
        <f>'Revenu fiscal Indice fiscale'!D18</f>
        <v>5244.3762605656912</v>
      </c>
      <c r="H17" s="157">
        <f t="shared" si="2"/>
        <v>105.4481196692044</v>
      </c>
      <c r="I17" s="70"/>
      <c r="J17" s="190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3"/>
      <c r="DC17" s="143"/>
      <c r="DD17" s="143"/>
      <c r="DE17" s="143"/>
      <c r="DF17" s="143"/>
      <c r="DG17" s="143"/>
      <c r="DH17" s="143"/>
      <c r="DI17" s="143"/>
      <c r="DJ17" s="143"/>
      <c r="DK17" s="143"/>
      <c r="DL17" s="143"/>
      <c r="DM17" s="143"/>
      <c r="DN17" s="143"/>
      <c r="DO17" s="143"/>
      <c r="DP17" s="143"/>
      <c r="DQ17" s="143"/>
      <c r="DR17" s="143"/>
      <c r="DS17" s="143"/>
      <c r="DT17" s="143"/>
      <c r="DU17" s="143"/>
      <c r="DV17" s="143"/>
      <c r="DW17" s="143"/>
      <c r="DX17" s="143"/>
      <c r="DY17" s="143"/>
      <c r="DZ17" s="143"/>
      <c r="EA17" s="143"/>
      <c r="EB17" s="143"/>
      <c r="EC17" s="143"/>
      <c r="ED17" s="143"/>
      <c r="EE17" s="143"/>
      <c r="EF17" s="143"/>
      <c r="EG17" s="143"/>
      <c r="EH17" s="143"/>
      <c r="EI17" s="143"/>
      <c r="EJ17" s="143"/>
      <c r="EK17" s="143"/>
      <c r="EL17" s="143"/>
      <c r="EM17" s="143"/>
      <c r="EN17" s="143"/>
      <c r="EO17" s="143"/>
      <c r="EP17" s="143"/>
      <c r="EQ17" s="143"/>
      <c r="ER17" s="143"/>
      <c r="ES17" s="143"/>
      <c r="ET17" s="143"/>
      <c r="EU17" s="143"/>
      <c r="EV17" s="143"/>
      <c r="EW17" s="143"/>
      <c r="EX17" s="143"/>
      <c r="EY17" s="143"/>
      <c r="EZ17" s="143"/>
      <c r="FA17" s="143"/>
      <c r="FB17" s="143"/>
    </row>
    <row r="18" spans="1:158" s="145" customFormat="1" ht="13.5" customHeight="1" thickBot="1">
      <c r="A18" s="156">
        <v>18</v>
      </c>
      <c r="B18" s="106" t="s">
        <v>19</v>
      </c>
      <c r="C18" s="87">
        <f>'Revenu fiscal Indice fiscale'!J19</f>
        <v>68</v>
      </c>
      <c r="D18" s="87">
        <f t="shared" si="0"/>
        <v>104.62398802405397</v>
      </c>
      <c r="E18" s="87">
        <f>'Revenu fiscal Indice fiscale'!H19</f>
        <v>52.560272233948226</v>
      </c>
      <c r="F18" s="87">
        <f t="shared" si="1"/>
        <v>105.67675046840515</v>
      </c>
      <c r="G18" s="87">
        <f>'Revenu fiscal Indice fiscale'!D19</f>
        <v>4907.2551128079995</v>
      </c>
      <c r="H18" s="155">
        <f t="shared" si="2"/>
        <v>98.669660350967376</v>
      </c>
      <c r="I18" s="70"/>
      <c r="J18" s="190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3"/>
      <c r="CN18" s="143"/>
      <c r="CO18" s="143"/>
      <c r="CP18" s="143"/>
      <c r="CQ18" s="143"/>
      <c r="CR18" s="143"/>
      <c r="CS18" s="143"/>
      <c r="CT18" s="143"/>
      <c r="CU18" s="143"/>
      <c r="CV18" s="143"/>
      <c r="CW18" s="143"/>
      <c r="CX18" s="143"/>
      <c r="CY18" s="143"/>
      <c r="CZ18" s="143"/>
      <c r="DA18" s="143"/>
      <c r="DB18" s="143"/>
      <c r="DC18" s="143"/>
      <c r="DD18" s="143"/>
      <c r="DE18" s="143"/>
      <c r="DF18" s="143"/>
      <c r="DG18" s="143"/>
      <c r="DH18" s="143"/>
      <c r="DI18" s="143"/>
      <c r="DJ18" s="143"/>
      <c r="DK18" s="143"/>
      <c r="DL18" s="143"/>
      <c r="DM18" s="143"/>
      <c r="DN18" s="143"/>
      <c r="DO18" s="143"/>
      <c r="DP18" s="143"/>
      <c r="DQ18" s="143"/>
      <c r="DR18" s="143"/>
      <c r="DS18" s="143"/>
      <c r="DT18" s="143"/>
      <c r="DU18" s="143"/>
      <c r="DV18" s="143"/>
      <c r="DW18" s="143"/>
      <c r="DX18" s="143"/>
      <c r="DY18" s="143"/>
      <c r="DZ18" s="143"/>
      <c r="EA18" s="143"/>
      <c r="EB18" s="143"/>
      <c r="EC18" s="143"/>
      <c r="ED18" s="143"/>
      <c r="EE18" s="143"/>
      <c r="EF18" s="143"/>
      <c r="EG18" s="143"/>
      <c r="EH18" s="143"/>
      <c r="EI18" s="143"/>
      <c r="EJ18" s="143"/>
      <c r="EK18" s="143"/>
      <c r="EL18" s="143"/>
      <c r="EM18" s="143"/>
      <c r="EN18" s="143"/>
      <c r="EO18" s="143"/>
      <c r="EP18" s="143"/>
      <c r="EQ18" s="143"/>
      <c r="ER18" s="143"/>
      <c r="ES18" s="143"/>
      <c r="ET18" s="143"/>
      <c r="EU18" s="143"/>
      <c r="EV18" s="143"/>
      <c r="EW18" s="143"/>
      <c r="EX18" s="143"/>
      <c r="EY18" s="143"/>
      <c r="EZ18" s="143"/>
      <c r="FA18" s="143"/>
      <c r="FB18" s="143"/>
    </row>
    <row r="19" spans="1:158" s="145" customFormat="1" ht="13.5" customHeight="1">
      <c r="A19" s="156">
        <v>19</v>
      </c>
      <c r="B19" s="106" t="s">
        <v>20</v>
      </c>
      <c r="C19" s="44">
        <f>'Revenu fiscal Indice fiscale'!J20</f>
        <v>65</v>
      </c>
      <c r="D19" s="44">
        <f t="shared" si="0"/>
        <v>100.00822384652217</v>
      </c>
      <c r="E19" s="44">
        <f>'Revenu fiscal Indice fiscale'!H20</f>
        <v>50.089743041861766</v>
      </c>
      <c r="F19" s="44">
        <f t="shared" si="1"/>
        <v>100.70954832388497</v>
      </c>
      <c r="G19" s="44">
        <f>'Revenu fiscal Indice fiscale'!D20</f>
        <v>3627.892279154833</v>
      </c>
      <c r="H19" s="157">
        <f t="shared" si="2"/>
        <v>72.945646954407664</v>
      </c>
      <c r="I19" s="70"/>
      <c r="J19" s="190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  <c r="EX19" s="143"/>
      <c r="EY19" s="143"/>
      <c r="EZ19" s="143"/>
      <c r="FA19" s="143"/>
      <c r="FB19" s="143"/>
    </row>
    <row r="20" spans="1:158" s="145" customFormat="1" ht="13.5" customHeight="1" thickBot="1">
      <c r="A20" s="156">
        <v>20</v>
      </c>
      <c r="B20" s="106" t="s">
        <v>21</v>
      </c>
      <c r="C20" s="87">
        <f>'Revenu fiscal Indice fiscale'!J21</f>
        <v>66</v>
      </c>
      <c r="D20" s="87">
        <f t="shared" si="0"/>
        <v>101.54681190569943</v>
      </c>
      <c r="E20" s="87">
        <f>'Revenu fiscal Indice fiscale'!H21</f>
        <v>50.741223456098275</v>
      </c>
      <c r="F20" s="87">
        <f t="shared" si="1"/>
        <v>102.01940328171104</v>
      </c>
      <c r="G20" s="87">
        <f>'Revenu fiscal Indice fiscale'!D21</f>
        <v>5191.3665645603633</v>
      </c>
      <c r="H20" s="155">
        <f t="shared" si="2"/>
        <v>104.3822593094073</v>
      </c>
      <c r="I20" s="70"/>
      <c r="J20" s="190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3"/>
      <c r="CN20" s="143"/>
      <c r="CO20" s="143"/>
      <c r="CP20" s="143"/>
      <c r="CQ20" s="143"/>
      <c r="CR20" s="143"/>
      <c r="CS20" s="143"/>
      <c r="CT20" s="143"/>
      <c r="CU20" s="143"/>
      <c r="CV20" s="143"/>
      <c r="CW20" s="143"/>
      <c r="CX20" s="143"/>
      <c r="CY20" s="143"/>
      <c r="CZ20" s="143"/>
      <c r="DA20" s="143"/>
      <c r="DB20" s="143"/>
      <c r="DC20" s="143"/>
      <c r="DD20" s="143"/>
      <c r="DE20" s="143"/>
      <c r="DF20" s="143"/>
      <c r="DG20" s="143"/>
      <c r="DH20" s="143"/>
      <c r="DI20" s="143"/>
      <c r="DJ20" s="143"/>
      <c r="DK20" s="143"/>
      <c r="DL20" s="143"/>
      <c r="DM20" s="143"/>
      <c r="DN20" s="143"/>
      <c r="DO20" s="143"/>
      <c r="DP20" s="143"/>
      <c r="DQ20" s="143"/>
      <c r="DR20" s="143"/>
      <c r="DS20" s="143"/>
      <c r="DT20" s="143"/>
      <c r="DU20" s="143"/>
      <c r="DV20" s="143"/>
      <c r="DW20" s="143"/>
      <c r="DX20" s="143"/>
      <c r="DY20" s="143"/>
      <c r="DZ20" s="143"/>
      <c r="EA20" s="143"/>
      <c r="EB20" s="143"/>
      <c r="EC20" s="143"/>
      <c r="ED20" s="143"/>
      <c r="EE20" s="143"/>
      <c r="EF20" s="143"/>
      <c r="EG20" s="143"/>
      <c r="EH20" s="143"/>
      <c r="EI20" s="143"/>
      <c r="EJ20" s="143"/>
      <c r="EK20" s="143"/>
      <c r="EL20" s="143"/>
      <c r="EM20" s="143"/>
      <c r="EN20" s="143"/>
      <c r="EO20" s="143"/>
      <c r="EP20" s="143"/>
      <c r="EQ20" s="143"/>
      <c r="ER20" s="143"/>
      <c r="ES20" s="143"/>
      <c r="ET20" s="143"/>
      <c r="EU20" s="143"/>
      <c r="EV20" s="143"/>
      <c r="EW20" s="143"/>
      <c r="EX20" s="143"/>
      <c r="EY20" s="143"/>
      <c r="EZ20" s="143"/>
      <c r="FA20" s="143"/>
      <c r="FB20" s="143"/>
    </row>
    <row r="21" spans="1:158" s="145" customFormat="1" ht="13.5" customHeight="1">
      <c r="A21" s="156">
        <v>21</v>
      </c>
      <c r="B21" s="106" t="s">
        <v>22</v>
      </c>
      <c r="C21" s="44">
        <f>'Revenu fiscal Indice fiscale'!J22</f>
        <v>60</v>
      </c>
      <c r="D21" s="44">
        <f t="shared" si="0"/>
        <v>92.315283550635854</v>
      </c>
      <c r="E21" s="44">
        <f>'Revenu fiscal Indice fiscale'!H22</f>
        <v>45.845951209972405</v>
      </c>
      <c r="F21" s="44">
        <f t="shared" si="1"/>
        <v>92.177055789176123</v>
      </c>
      <c r="G21" s="44">
        <f>'Revenu fiscal Indice fiscale'!D22</f>
        <v>6155.2465647994331</v>
      </c>
      <c r="H21" s="157">
        <f t="shared" si="2"/>
        <v>123.76289268924774</v>
      </c>
      <c r="I21" s="70"/>
      <c r="J21" s="190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3"/>
      <c r="BV21" s="143"/>
      <c r="BW21" s="143"/>
      <c r="BX21" s="143"/>
      <c r="BY21" s="143"/>
      <c r="BZ21" s="143"/>
      <c r="CA21" s="143"/>
      <c r="CB21" s="143"/>
      <c r="CC21" s="143"/>
      <c r="CD21" s="143"/>
      <c r="CE21" s="143"/>
      <c r="CF21" s="143"/>
      <c r="CG21" s="143"/>
      <c r="CH21" s="143"/>
      <c r="CI21" s="143"/>
      <c r="CJ21" s="143"/>
      <c r="CK21" s="143"/>
      <c r="CL21" s="143"/>
      <c r="CM21" s="143"/>
      <c r="CN21" s="143"/>
      <c r="CO21" s="143"/>
      <c r="CP21" s="143"/>
      <c r="CQ21" s="143"/>
      <c r="CR21" s="143"/>
      <c r="CS21" s="143"/>
      <c r="CT21" s="143"/>
      <c r="CU21" s="143"/>
      <c r="CV21" s="143"/>
      <c r="CW21" s="143"/>
      <c r="CX21" s="143"/>
      <c r="CY21" s="143"/>
      <c r="CZ21" s="143"/>
      <c r="DA21" s="143"/>
      <c r="DB21" s="143"/>
      <c r="DC21" s="143"/>
      <c r="DD21" s="143"/>
      <c r="DE21" s="143"/>
      <c r="DF21" s="143"/>
      <c r="DG21" s="143"/>
      <c r="DH21" s="143"/>
      <c r="DI21" s="143"/>
      <c r="DJ21" s="143"/>
      <c r="DK21" s="143"/>
      <c r="DL21" s="143"/>
      <c r="DM21" s="143"/>
      <c r="DN21" s="143"/>
      <c r="DO21" s="143"/>
      <c r="DP21" s="143"/>
      <c r="DQ21" s="143"/>
      <c r="DR21" s="143"/>
      <c r="DS21" s="143"/>
      <c r="DT21" s="143"/>
      <c r="DU21" s="143"/>
      <c r="DV21" s="143"/>
      <c r="DW21" s="143"/>
      <c r="DX21" s="143"/>
      <c r="DY21" s="143"/>
      <c r="DZ21" s="143"/>
      <c r="EA21" s="143"/>
      <c r="EB21" s="143"/>
      <c r="EC21" s="143"/>
      <c r="ED21" s="143"/>
      <c r="EE21" s="143"/>
      <c r="EF21" s="143"/>
      <c r="EG21" s="143"/>
      <c r="EH21" s="143"/>
      <c r="EI21" s="143"/>
      <c r="EJ21" s="143"/>
      <c r="EK21" s="143"/>
      <c r="EL21" s="143"/>
      <c r="EM21" s="143"/>
      <c r="EN21" s="143"/>
      <c r="EO21" s="143"/>
      <c r="EP21" s="143"/>
      <c r="EQ21" s="143"/>
      <c r="ER21" s="143"/>
      <c r="ES21" s="143"/>
      <c r="ET21" s="143"/>
      <c r="EU21" s="143"/>
      <c r="EV21" s="143"/>
      <c r="EW21" s="143"/>
      <c r="EX21" s="143"/>
      <c r="EY21" s="143"/>
      <c r="EZ21" s="143"/>
      <c r="FA21" s="143"/>
      <c r="FB21" s="143"/>
    </row>
    <row r="22" spans="1:158" s="145" customFormat="1" ht="13.5" customHeight="1" thickBot="1">
      <c r="A22" s="156">
        <v>22</v>
      </c>
      <c r="B22" s="106" t="s">
        <v>23</v>
      </c>
      <c r="C22" s="87">
        <f>'Revenu fiscal Indice fiscale'!J23</f>
        <v>70</v>
      </c>
      <c r="D22" s="87">
        <f t="shared" si="0"/>
        <v>107.70116414240849</v>
      </c>
      <c r="E22" s="87">
        <f>'Revenu fiscal Indice fiscale'!H23</f>
        <v>54.015066606828334</v>
      </c>
      <c r="F22" s="87">
        <f t="shared" si="1"/>
        <v>108.60173421356909</v>
      </c>
      <c r="G22" s="87">
        <f>'Revenu fiscal Indice fiscale'!D23</f>
        <v>4469.5797296494256</v>
      </c>
      <c r="H22" s="155">
        <f t="shared" si="2"/>
        <v>89.869367639972609</v>
      </c>
      <c r="I22" s="70"/>
      <c r="J22" s="190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  <c r="BF22" s="143"/>
      <c r="BG22" s="143"/>
      <c r="BH22" s="143"/>
      <c r="BI22" s="143"/>
      <c r="BJ22" s="143"/>
      <c r="BK22" s="143"/>
      <c r="BL22" s="143"/>
      <c r="BM22" s="143"/>
      <c r="BN22" s="143"/>
      <c r="BO22" s="143"/>
      <c r="BP22" s="143"/>
      <c r="BQ22" s="143"/>
      <c r="BR22" s="143"/>
      <c r="BS22" s="143"/>
      <c r="BT22" s="143"/>
      <c r="BU22" s="143"/>
      <c r="BV22" s="143"/>
      <c r="BW22" s="143"/>
      <c r="BX22" s="143"/>
      <c r="BY22" s="143"/>
      <c r="BZ22" s="143"/>
      <c r="CA22" s="143"/>
      <c r="CB22" s="143"/>
      <c r="CC22" s="143"/>
      <c r="CD22" s="143"/>
      <c r="CE22" s="143"/>
      <c r="CF22" s="143"/>
      <c r="CG22" s="143"/>
      <c r="CH22" s="143"/>
      <c r="CI22" s="143"/>
      <c r="CJ22" s="143"/>
      <c r="CK22" s="143"/>
      <c r="CL22" s="143"/>
      <c r="CM22" s="143"/>
      <c r="CN22" s="143"/>
      <c r="CO22" s="143"/>
      <c r="CP22" s="143"/>
      <c r="CQ22" s="143"/>
      <c r="CR22" s="143"/>
      <c r="CS22" s="143"/>
      <c r="CT22" s="143"/>
      <c r="CU22" s="143"/>
      <c r="CV22" s="143"/>
      <c r="CW22" s="143"/>
      <c r="CX22" s="143"/>
      <c r="CY22" s="143"/>
      <c r="CZ22" s="143"/>
      <c r="DA22" s="143"/>
      <c r="DB22" s="143"/>
      <c r="DC22" s="143"/>
      <c r="DD22" s="143"/>
      <c r="DE22" s="143"/>
      <c r="DF22" s="143"/>
      <c r="DG22" s="143"/>
      <c r="DH22" s="143"/>
      <c r="DI22" s="143"/>
      <c r="DJ22" s="143"/>
      <c r="DK22" s="143"/>
      <c r="DL22" s="143"/>
      <c r="DM22" s="143"/>
      <c r="DN22" s="143"/>
      <c r="DO22" s="143"/>
      <c r="DP22" s="143"/>
      <c r="DQ22" s="143"/>
      <c r="DR22" s="143"/>
      <c r="DS22" s="143"/>
      <c r="DT22" s="143"/>
      <c r="DU22" s="143"/>
      <c r="DV22" s="143"/>
      <c r="DW22" s="143"/>
      <c r="DX22" s="143"/>
      <c r="DY22" s="143"/>
      <c r="DZ22" s="143"/>
      <c r="EA22" s="143"/>
      <c r="EB22" s="143"/>
      <c r="EC22" s="143"/>
      <c r="ED22" s="143"/>
      <c r="EE22" s="143"/>
      <c r="EF22" s="143"/>
      <c r="EG22" s="143"/>
      <c r="EH22" s="143"/>
      <c r="EI22" s="143"/>
      <c r="EJ22" s="143"/>
      <c r="EK22" s="143"/>
      <c r="EL22" s="143"/>
      <c r="EM22" s="143"/>
      <c r="EN22" s="143"/>
      <c r="EO22" s="143"/>
      <c r="EP22" s="143"/>
      <c r="EQ22" s="143"/>
      <c r="ER22" s="143"/>
      <c r="ES22" s="143"/>
      <c r="ET22" s="143"/>
      <c r="EU22" s="143"/>
      <c r="EV22" s="143"/>
      <c r="EW22" s="143"/>
      <c r="EX22" s="143"/>
      <c r="EY22" s="143"/>
      <c r="EZ22" s="143"/>
      <c r="FA22" s="143"/>
      <c r="FB22" s="143"/>
    </row>
    <row r="23" spans="1:158" s="145" customFormat="1" ht="13.5" customHeight="1">
      <c r="A23" s="156">
        <v>23</v>
      </c>
      <c r="B23" s="106" t="s">
        <v>24</v>
      </c>
      <c r="C23" s="44">
        <f>'Revenu fiscal Indice fiscale'!J24</f>
        <v>60</v>
      </c>
      <c r="D23" s="44">
        <f t="shared" si="0"/>
        <v>92.315283550635854</v>
      </c>
      <c r="E23" s="44">
        <f>'Revenu fiscal Indice fiscale'!H24</f>
        <v>45.90636468696821</v>
      </c>
      <c r="F23" s="44">
        <f t="shared" si="1"/>
        <v>92.298522053753246</v>
      </c>
      <c r="G23" s="44">
        <f>'Revenu fiscal Indice fiscale'!D24</f>
        <v>4961.0687179368051</v>
      </c>
      <c r="H23" s="157">
        <f t="shared" si="2"/>
        <v>99.751684826618074</v>
      </c>
      <c r="I23" s="70"/>
      <c r="J23" s="190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43"/>
      <c r="DD23" s="143"/>
      <c r="DE23" s="143"/>
      <c r="DF23" s="143"/>
      <c r="DG23" s="143"/>
      <c r="DH23" s="143"/>
      <c r="DI23" s="143"/>
      <c r="DJ23" s="143"/>
      <c r="DK23" s="143"/>
      <c r="DL23" s="143"/>
      <c r="DM23" s="143"/>
      <c r="DN23" s="143"/>
      <c r="DO23" s="143"/>
      <c r="DP23" s="143"/>
      <c r="DQ23" s="143"/>
      <c r="DR23" s="143"/>
      <c r="DS23" s="143"/>
      <c r="DT23" s="143"/>
      <c r="DU23" s="143"/>
      <c r="DV23" s="143"/>
      <c r="DW23" s="143"/>
      <c r="DX23" s="143"/>
      <c r="DY23" s="143"/>
      <c r="DZ23" s="143"/>
      <c r="EA23" s="143"/>
      <c r="EB23" s="143"/>
      <c r="EC23" s="143"/>
      <c r="ED23" s="143"/>
      <c r="EE23" s="143"/>
      <c r="EF23" s="143"/>
      <c r="EG23" s="143"/>
      <c r="EH23" s="143"/>
      <c r="EI23" s="143"/>
      <c r="EJ23" s="143"/>
      <c r="EK23" s="143"/>
      <c r="EL23" s="143"/>
      <c r="EM23" s="143"/>
      <c r="EN23" s="143"/>
      <c r="EO23" s="143"/>
      <c r="EP23" s="143"/>
      <c r="EQ23" s="143"/>
      <c r="ER23" s="143"/>
      <c r="ES23" s="143"/>
      <c r="ET23" s="143"/>
      <c r="EU23" s="143"/>
      <c r="EV23" s="143"/>
      <c r="EW23" s="143"/>
      <c r="EX23" s="143"/>
      <c r="EY23" s="143"/>
      <c r="EZ23" s="143"/>
      <c r="FA23" s="143"/>
      <c r="FB23" s="143"/>
    </row>
    <row r="24" spans="1:158" s="145" customFormat="1" ht="13.5" customHeight="1" thickBot="1">
      <c r="A24" s="156">
        <v>24</v>
      </c>
      <c r="B24" s="106" t="s">
        <v>25</v>
      </c>
      <c r="C24" s="87">
        <f>'Revenu fiscal Indice fiscale'!J25</f>
        <v>72</v>
      </c>
      <c r="D24" s="87">
        <f t="shared" si="0"/>
        <v>110.77834026076303</v>
      </c>
      <c r="E24" s="87">
        <f>'Revenu fiscal Indice fiscale'!H25</f>
        <v>55.560949787407502</v>
      </c>
      <c r="F24" s="87">
        <f t="shared" si="1"/>
        <v>111.70985949876983</v>
      </c>
      <c r="G24" s="87">
        <f>'Revenu fiscal Indice fiscale'!D25</f>
        <v>2930.051000604707</v>
      </c>
      <c r="H24" s="155">
        <f t="shared" si="2"/>
        <v>58.914226058087984</v>
      </c>
      <c r="I24" s="70"/>
      <c r="J24" s="190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3"/>
      <c r="DL24" s="143"/>
      <c r="DM24" s="143"/>
      <c r="DN24" s="143"/>
      <c r="DO24" s="143"/>
      <c r="DP24" s="143"/>
      <c r="DQ24" s="143"/>
      <c r="DR24" s="143"/>
      <c r="DS24" s="143"/>
      <c r="DT24" s="143"/>
      <c r="DU24" s="143"/>
      <c r="DV24" s="143"/>
      <c r="DW24" s="143"/>
      <c r="DX24" s="143"/>
      <c r="DY24" s="143"/>
      <c r="DZ24" s="143"/>
      <c r="EA24" s="143"/>
      <c r="EB24" s="143"/>
      <c r="EC24" s="143"/>
      <c r="ED24" s="143"/>
      <c r="EE24" s="143"/>
      <c r="EF24" s="143"/>
      <c r="EG24" s="143"/>
      <c r="EH24" s="143"/>
      <c r="EI24" s="143"/>
      <c r="EJ24" s="143"/>
      <c r="EK24" s="143"/>
      <c r="EL24" s="143"/>
      <c r="EM24" s="143"/>
      <c r="EN24" s="143"/>
      <c r="EO24" s="143"/>
      <c r="EP24" s="143"/>
      <c r="EQ24" s="143"/>
      <c r="ER24" s="143"/>
      <c r="ES24" s="143"/>
      <c r="ET24" s="143"/>
      <c r="EU24" s="143"/>
      <c r="EV24" s="143"/>
      <c r="EW24" s="143"/>
      <c r="EX24" s="143"/>
      <c r="EY24" s="143"/>
      <c r="EZ24" s="143"/>
      <c r="FA24" s="143"/>
      <c r="FB24" s="143"/>
    </row>
    <row r="25" spans="1:158" s="145" customFormat="1" ht="13.5" customHeight="1">
      <c r="A25" s="156">
        <v>25</v>
      </c>
      <c r="B25" s="106" t="s">
        <v>26</v>
      </c>
      <c r="C25" s="44">
        <f>'Revenu fiscal Indice fiscale'!J26</f>
        <v>64</v>
      </c>
      <c r="D25" s="44">
        <f t="shared" si="0"/>
        <v>98.469635787344913</v>
      </c>
      <c r="E25" s="44">
        <f>'Revenu fiscal Indice fiscale'!H26</f>
        <v>49.131117399715414</v>
      </c>
      <c r="F25" s="44">
        <f t="shared" si="1"/>
        <v>98.782152622302533</v>
      </c>
      <c r="G25" s="44">
        <f>'Revenu fiscal Indice fiscale'!D26</f>
        <v>6888.6961316788074</v>
      </c>
      <c r="H25" s="157">
        <f t="shared" si="2"/>
        <v>138.51028567879649</v>
      </c>
      <c r="I25" s="70"/>
      <c r="J25" s="190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3"/>
      <c r="CA25" s="143"/>
      <c r="CB25" s="143"/>
      <c r="CC25" s="143"/>
      <c r="CD25" s="143"/>
      <c r="CE25" s="143"/>
      <c r="CF25" s="143"/>
      <c r="CG25" s="143"/>
      <c r="CH25" s="143"/>
      <c r="CI25" s="143"/>
      <c r="CJ25" s="143"/>
      <c r="CK25" s="143"/>
      <c r="CL25" s="143"/>
      <c r="CM25" s="143"/>
      <c r="CN25" s="143"/>
      <c r="CO25" s="143"/>
      <c r="CP25" s="143"/>
      <c r="CQ25" s="143"/>
      <c r="CR25" s="143"/>
      <c r="CS25" s="143"/>
      <c r="CT25" s="143"/>
      <c r="CU25" s="143"/>
      <c r="CV25" s="143"/>
      <c r="CW25" s="143"/>
      <c r="CX25" s="143"/>
      <c r="CY25" s="143"/>
      <c r="CZ25" s="143"/>
      <c r="DA25" s="143"/>
      <c r="DB25" s="143"/>
      <c r="DC25" s="143"/>
      <c r="DD25" s="143"/>
      <c r="DE25" s="143"/>
      <c r="DF25" s="143"/>
      <c r="DG25" s="143"/>
      <c r="DH25" s="143"/>
      <c r="DI25" s="143"/>
      <c r="DJ25" s="143"/>
      <c r="DK25" s="143"/>
      <c r="DL25" s="143"/>
      <c r="DM25" s="143"/>
      <c r="DN25" s="143"/>
      <c r="DO25" s="143"/>
      <c r="DP25" s="143"/>
      <c r="DQ25" s="143"/>
      <c r="DR25" s="143"/>
      <c r="DS25" s="143"/>
      <c r="DT25" s="143"/>
      <c r="DU25" s="143"/>
      <c r="DV25" s="143"/>
      <c r="DW25" s="143"/>
      <c r="DX25" s="143"/>
      <c r="DY25" s="143"/>
      <c r="DZ25" s="143"/>
      <c r="EA25" s="143"/>
      <c r="EB25" s="143"/>
      <c r="EC25" s="143"/>
      <c r="ED25" s="143"/>
      <c r="EE25" s="143"/>
      <c r="EF25" s="143"/>
      <c r="EG25" s="143"/>
      <c r="EH25" s="143"/>
      <c r="EI25" s="143"/>
      <c r="EJ25" s="143"/>
      <c r="EK25" s="143"/>
      <c r="EL25" s="143"/>
      <c r="EM25" s="143"/>
      <c r="EN25" s="143"/>
      <c r="EO25" s="143"/>
      <c r="EP25" s="143"/>
      <c r="EQ25" s="143"/>
      <c r="ER25" s="143"/>
      <c r="ES25" s="143"/>
      <c r="ET25" s="143"/>
      <c r="EU25" s="143"/>
      <c r="EV25" s="143"/>
      <c r="EW25" s="143"/>
      <c r="EX25" s="143"/>
      <c r="EY25" s="143"/>
      <c r="EZ25" s="143"/>
      <c r="FA25" s="143"/>
      <c r="FB25" s="143"/>
    </row>
    <row r="26" spans="1:158" s="145" customFormat="1" ht="13.5" customHeight="1" thickBot="1">
      <c r="A26" s="156">
        <v>72</v>
      </c>
      <c r="B26" s="106" t="s">
        <v>60</v>
      </c>
      <c r="C26" s="87">
        <f>'Revenu fiscal Indice fiscale'!J27</f>
        <v>72</v>
      </c>
      <c r="D26" s="87">
        <f t="shared" si="0"/>
        <v>110.77834026076303</v>
      </c>
      <c r="E26" s="87">
        <f>'Revenu fiscal Indice fiscale'!H27</f>
        <v>54.365158801933724</v>
      </c>
      <c r="F26" s="87">
        <f t="shared" si="1"/>
        <v>109.30562336730891</v>
      </c>
      <c r="G26" s="87">
        <f>'Revenu fiscal Indice fiscale'!D27</f>
        <v>3523.278573261061</v>
      </c>
      <c r="H26" s="155">
        <f t="shared" si="2"/>
        <v>70.842190217126273</v>
      </c>
      <c r="I26" s="70"/>
      <c r="J26" s="190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3"/>
      <c r="DB26" s="143"/>
      <c r="DC26" s="143"/>
      <c r="DD26" s="143"/>
      <c r="DE26" s="143"/>
      <c r="DF26" s="143"/>
      <c r="DG26" s="143"/>
      <c r="DH26" s="143"/>
      <c r="DI26" s="143"/>
      <c r="DJ26" s="143"/>
      <c r="DK26" s="143"/>
      <c r="DL26" s="143"/>
      <c r="DM26" s="143"/>
      <c r="DN26" s="143"/>
      <c r="DO26" s="143"/>
      <c r="DP26" s="143"/>
      <c r="DQ26" s="143"/>
      <c r="DR26" s="143"/>
      <c r="DS26" s="143"/>
      <c r="DT26" s="143"/>
      <c r="DU26" s="143"/>
      <c r="DV26" s="143"/>
      <c r="DW26" s="143"/>
      <c r="DX26" s="143"/>
      <c r="DY26" s="143"/>
      <c r="DZ26" s="143"/>
      <c r="EA26" s="143"/>
      <c r="EB26" s="143"/>
      <c r="EC26" s="143"/>
      <c r="ED26" s="143"/>
      <c r="EE26" s="143"/>
      <c r="EF26" s="143"/>
      <c r="EG26" s="143"/>
      <c r="EH26" s="143"/>
      <c r="EI26" s="143"/>
      <c r="EJ26" s="143"/>
      <c r="EK26" s="143"/>
      <c r="EL26" s="143"/>
      <c r="EM26" s="143"/>
      <c r="EN26" s="143"/>
      <c r="EO26" s="143"/>
      <c r="EP26" s="143"/>
      <c r="EQ26" s="143"/>
      <c r="ER26" s="143"/>
      <c r="ES26" s="143"/>
      <c r="ET26" s="143"/>
      <c r="EU26" s="143"/>
      <c r="EV26" s="143"/>
      <c r="EW26" s="143"/>
      <c r="EX26" s="143"/>
      <c r="EY26" s="143"/>
      <c r="EZ26" s="143"/>
      <c r="FA26" s="143"/>
      <c r="FB26" s="143"/>
    </row>
    <row r="27" spans="1:158" s="145" customFormat="1" ht="13.5" customHeight="1">
      <c r="A27" s="156">
        <v>33</v>
      </c>
      <c r="B27" s="106" t="s">
        <v>27</v>
      </c>
      <c r="C27" s="44">
        <f>'Revenu fiscal Indice fiscale'!J28</f>
        <v>70</v>
      </c>
      <c r="D27" s="44">
        <f t="shared" si="0"/>
        <v>107.70116414240849</v>
      </c>
      <c r="E27" s="44">
        <f>'Revenu fiscal Indice fiscale'!H28</f>
        <v>53.505527894090491</v>
      </c>
      <c r="F27" s="44">
        <f t="shared" si="1"/>
        <v>107.57726472147218</v>
      </c>
      <c r="G27" s="44">
        <f>'Revenu fiscal Indice fiscale'!D28</f>
        <v>3754.8727688825052</v>
      </c>
      <c r="H27" s="157">
        <f t="shared" si="2"/>
        <v>75.498830252322563</v>
      </c>
      <c r="I27" s="70"/>
      <c r="J27" s="190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3"/>
      <c r="DB27" s="143"/>
      <c r="DC27" s="143"/>
      <c r="DD27" s="143"/>
      <c r="DE27" s="143"/>
      <c r="DF27" s="143"/>
      <c r="DG27" s="143"/>
      <c r="DH27" s="143"/>
      <c r="DI27" s="143"/>
      <c r="DJ27" s="143"/>
      <c r="DK27" s="143"/>
      <c r="DL27" s="143"/>
      <c r="DM27" s="143"/>
      <c r="DN27" s="143"/>
      <c r="DO27" s="143"/>
      <c r="DP27" s="143"/>
      <c r="DQ27" s="143"/>
      <c r="DR27" s="143"/>
      <c r="DS27" s="143"/>
      <c r="DT27" s="143"/>
      <c r="DU27" s="143"/>
      <c r="DV27" s="143"/>
      <c r="DW27" s="143"/>
      <c r="DX27" s="143"/>
      <c r="DY27" s="143"/>
      <c r="DZ27" s="143"/>
      <c r="EA27" s="143"/>
      <c r="EB27" s="143"/>
      <c r="EC27" s="143"/>
      <c r="ED27" s="143"/>
      <c r="EE27" s="143"/>
      <c r="EF27" s="143"/>
      <c r="EG27" s="143"/>
      <c r="EH27" s="143"/>
      <c r="EI27" s="143"/>
      <c r="EJ27" s="143"/>
      <c r="EK27" s="143"/>
      <c r="EL27" s="143"/>
      <c r="EM27" s="143"/>
      <c r="EN27" s="143"/>
      <c r="EO27" s="143"/>
      <c r="EP27" s="143"/>
      <c r="EQ27" s="143"/>
      <c r="ER27" s="143"/>
      <c r="ES27" s="143"/>
      <c r="ET27" s="143"/>
      <c r="EU27" s="143"/>
      <c r="EV27" s="143"/>
      <c r="EW27" s="143"/>
      <c r="EX27" s="143"/>
      <c r="EY27" s="143"/>
      <c r="EZ27" s="143"/>
      <c r="FA27" s="143"/>
      <c r="FB27" s="143"/>
    </row>
    <row r="28" spans="1:158" s="145" customFormat="1" ht="13.5" customHeight="1" thickBot="1">
      <c r="A28" s="156">
        <v>35</v>
      </c>
      <c r="B28" s="106" t="s">
        <v>28</v>
      </c>
      <c r="C28" s="87">
        <f>'Revenu fiscal Indice fiscale'!J29</f>
        <v>74</v>
      </c>
      <c r="D28" s="87">
        <f t="shared" si="0"/>
        <v>113.85551637911755</v>
      </c>
      <c r="E28" s="87">
        <f>'Revenu fiscal Indice fiscale'!H29</f>
        <v>57.449630277490662</v>
      </c>
      <c r="F28" s="87">
        <f t="shared" si="1"/>
        <v>115.50720697019618</v>
      </c>
      <c r="G28" s="87">
        <f>'Revenu fiscal Indice fiscale'!D29</f>
        <v>2912.4437277537677</v>
      </c>
      <c r="H28" s="155">
        <f t="shared" si="2"/>
        <v>58.560198482188241</v>
      </c>
      <c r="I28" s="70"/>
      <c r="J28" s="190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  <c r="BM28" s="143"/>
      <c r="BN28" s="143"/>
      <c r="BO28" s="143"/>
      <c r="BP28" s="143"/>
      <c r="BQ28" s="143"/>
      <c r="BR28" s="143"/>
      <c r="BS28" s="143"/>
      <c r="BT28" s="143"/>
      <c r="BU28" s="143"/>
      <c r="BV28" s="143"/>
      <c r="BW28" s="143"/>
      <c r="BX28" s="143"/>
      <c r="BY28" s="143"/>
      <c r="BZ28" s="143"/>
      <c r="CA28" s="143"/>
      <c r="CB28" s="143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3"/>
      <c r="CN28" s="143"/>
      <c r="CO28" s="143"/>
      <c r="CP28" s="143"/>
      <c r="CQ28" s="143"/>
      <c r="CR28" s="143"/>
      <c r="CS28" s="143"/>
      <c r="CT28" s="143"/>
      <c r="CU28" s="143"/>
      <c r="CV28" s="143"/>
      <c r="CW28" s="143"/>
      <c r="CX28" s="143"/>
      <c r="CY28" s="143"/>
      <c r="CZ28" s="143"/>
      <c r="DA28" s="143"/>
      <c r="DB28" s="143"/>
      <c r="DC28" s="143"/>
      <c r="DD28" s="143"/>
      <c r="DE28" s="143"/>
      <c r="DF28" s="143"/>
      <c r="DG28" s="143"/>
      <c r="DH28" s="143"/>
      <c r="DI28" s="143"/>
      <c r="DJ28" s="143"/>
      <c r="DK28" s="143"/>
      <c r="DL28" s="143"/>
      <c r="DM28" s="143"/>
      <c r="DN28" s="143"/>
      <c r="DO28" s="143"/>
      <c r="DP28" s="143"/>
      <c r="DQ28" s="143"/>
      <c r="DR28" s="143"/>
      <c r="DS28" s="143"/>
      <c r="DT28" s="143"/>
      <c r="DU28" s="143"/>
      <c r="DV28" s="143"/>
      <c r="DW28" s="143"/>
      <c r="DX28" s="143"/>
      <c r="DY28" s="143"/>
      <c r="DZ28" s="143"/>
      <c r="EA28" s="143"/>
      <c r="EB28" s="143"/>
      <c r="EC28" s="143"/>
      <c r="ED28" s="143"/>
      <c r="EE28" s="143"/>
      <c r="EF28" s="143"/>
      <c r="EG28" s="143"/>
      <c r="EH28" s="143"/>
      <c r="EI28" s="143"/>
      <c r="EJ28" s="143"/>
      <c r="EK28" s="143"/>
      <c r="EL28" s="143"/>
      <c r="EM28" s="143"/>
      <c r="EN28" s="143"/>
      <c r="EO28" s="143"/>
      <c r="EP28" s="143"/>
      <c r="EQ28" s="143"/>
      <c r="ER28" s="143"/>
      <c r="ES28" s="143"/>
      <c r="ET28" s="143"/>
      <c r="EU28" s="143"/>
      <c r="EV28" s="143"/>
      <c r="EW28" s="143"/>
      <c r="EX28" s="143"/>
      <c r="EY28" s="143"/>
      <c r="EZ28" s="143"/>
      <c r="FA28" s="143"/>
      <c r="FB28" s="143"/>
    </row>
    <row r="29" spans="1:158" s="145" customFormat="1" ht="13.5" customHeight="1">
      <c r="A29" s="156">
        <v>74</v>
      </c>
      <c r="B29" s="106" t="s">
        <v>120</v>
      </c>
      <c r="C29" s="115">
        <f>'Revenu fiscal Indice fiscale'!J30</f>
        <v>64.711253686174047</v>
      </c>
      <c r="D29" s="44">
        <f t="shared" si="0"/>
        <v>99.563962215938105</v>
      </c>
      <c r="E29" s="44">
        <f>'Revenu fiscal Indice fiscale'!H30</f>
        <v>49.894629815401835</v>
      </c>
      <c r="F29" s="44">
        <f t="shared" si="1"/>
        <v>100.31725713380293</v>
      </c>
      <c r="G29" s="44">
        <f>'Revenu fiscal Indice fiscale'!D30</f>
        <v>4248.367317975958</v>
      </c>
      <c r="H29" s="157">
        <f t="shared" si="2"/>
        <v>85.421473038310097</v>
      </c>
      <c r="I29" s="70"/>
      <c r="J29" s="190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3"/>
      <c r="BH29" s="143"/>
      <c r="BI29" s="143"/>
      <c r="BJ29" s="143"/>
      <c r="BK29" s="143"/>
      <c r="BL29" s="143"/>
      <c r="BM29" s="143"/>
      <c r="BN29" s="143"/>
      <c r="BO29" s="143"/>
      <c r="BP29" s="143"/>
      <c r="BQ29" s="143"/>
      <c r="BR29" s="143"/>
      <c r="BS29" s="143"/>
      <c r="BT29" s="143"/>
      <c r="BU29" s="143"/>
      <c r="BV29" s="143"/>
      <c r="BW29" s="143"/>
      <c r="BX29" s="143"/>
      <c r="BY29" s="143"/>
      <c r="BZ29" s="143"/>
      <c r="CA29" s="143"/>
      <c r="CB29" s="143"/>
      <c r="CC29" s="143"/>
      <c r="CD29" s="143"/>
      <c r="CE29" s="143"/>
      <c r="CF29" s="143"/>
      <c r="CG29" s="143"/>
      <c r="CH29" s="143"/>
      <c r="CI29" s="143"/>
      <c r="CJ29" s="143"/>
      <c r="CK29" s="143"/>
      <c r="CL29" s="143"/>
      <c r="CM29" s="143"/>
      <c r="CN29" s="143"/>
      <c r="CO29" s="143"/>
      <c r="CP29" s="143"/>
      <c r="CQ29" s="143"/>
      <c r="CR29" s="143"/>
      <c r="CS29" s="143"/>
      <c r="CT29" s="143"/>
      <c r="CU29" s="143"/>
      <c r="CV29" s="143"/>
      <c r="CW29" s="143"/>
      <c r="CX29" s="143"/>
      <c r="CY29" s="143"/>
      <c r="CZ29" s="143"/>
      <c r="DA29" s="143"/>
      <c r="DB29" s="143"/>
      <c r="DC29" s="143"/>
      <c r="DD29" s="143"/>
      <c r="DE29" s="143"/>
      <c r="DF29" s="143"/>
      <c r="DG29" s="143"/>
      <c r="DH29" s="143"/>
      <c r="DI29" s="143"/>
      <c r="DJ29" s="143"/>
      <c r="DK29" s="143"/>
      <c r="DL29" s="143"/>
      <c r="DM29" s="143"/>
      <c r="DN29" s="143"/>
      <c r="DO29" s="143"/>
      <c r="DP29" s="143"/>
      <c r="DQ29" s="143"/>
      <c r="DR29" s="143"/>
      <c r="DS29" s="143"/>
      <c r="DT29" s="143"/>
      <c r="DU29" s="143"/>
      <c r="DV29" s="143"/>
      <c r="DW29" s="143"/>
      <c r="DX29" s="143"/>
      <c r="DY29" s="143"/>
      <c r="DZ29" s="143"/>
      <c r="EA29" s="143"/>
      <c r="EB29" s="143"/>
      <c r="EC29" s="143"/>
      <c r="ED29" s="143"/>
      <c r="EE29" s="143"/>
      <c r="EF29" s="143"/>
      <c r="EG29" s="143"/>
      <c r="EH29" s="143"/>
      <c r="EI29" s="143"/>
      <c r="EJ29" s="143"/>
      <c r="EK29" s="143"/>
      <c r="EL29" s="143"/>
      <c r="EM29" s="143"/>
      <c r="EN29" s="143"/>
      <c r="EO29" s="143"/>
      <c r="EP29" s="143"/>
      <c r="EQ29" s="143"/>
      <c r="ER29" s="143"/>
      <c r="ES29" s="143"/>
      <c r="ET29" s="143"/>
      <c r="EU29" s="143"/>
      <c r="EV29" s="143"/>
      <c r="EW29" s="143"/>
      <c r="EX29" s="143"/>
      <c r="EY29" s="143"/>
      <c r="EZ29" s="143"/>
      <c r="FA29" s="143"/>
      <c r="FB29" s="143"/>
    </row>
    <row r="30" spans="1:158" s="145" customFormat="1" ht="13.5" customHeight="1" thickBot="1">
      <c r="A30" s="156">
        <v>49</v>
      </c>
      <c r="B30" s="106" t="s">
        <v>41</v>
      </c>
      <c r="C30" s="87">
        <f>'Revenu fiscal Indice fiscale'!J31</f>
        <v>62</v>
      </c>
      <c r="D30" s="87">
        <f t="shared" si="0"/>
        <v>95.392459668990384</v>
      </c>
      <c r="E30" s="87">
        <f>'Revenu fiscal Indice fiscale'!H31</f>
        <v>47.782428389687318</v>
      </c>
      <c r="F30" s="87">
        <f t="shared" si="1"/>
        <v>96.070502436439071</v>
      </c>
      <c r="G30" s="87">
        <f>'Revenu fiscal Indice fiscale'!D31</f>
        <v>3864.6574912367632</v>
      </c>
      <c r="H30" s="155">
        <f t="shared" si="2"/>
        <v>77.706260071519679</v>
      </c>
      <c r="I30" s="70"/>
      <c r="J30" s="190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  <c r="BB30" s="143"/>
      <c r="BC30" s="143"/>
      <c r="BD30" s="143"/>
      <c r="BE30" s="143"/>
      <c r="BF30" s="143"/>
      <c r="BG30" s="143"/>
      <c r="BH30" s="143"/>
      <c r="BI30" s="143"/>
      <c r="BJ30" s="143"/>
      <c r="BK30" s="143"/>
      <c r="BL30" s="143"/>
      <c r="BM30" s="143"/>
      <c r="BN30" s="143"/>
      <c r="BO30" s="143"/>
      <c r="BP30" s="143"/>
      <c r="BQ30" s="143"/>
      <c r="BR30" s="143"/>
      <c r="BS30" s="143"/>
      <c r="BT30" s="143"/>
      <c r="BU30" s="143"/>
      <c r="BV30" s="143"/>
      <c r="BW30" s="143"/>
      <c r="BX30" s="143"/>
      <c r="BY30" s="143"/>
      <c r="BZ30" s="143"/>
      <c r="CA30" s="143"/>
      <c r="CB30" s="143"/>
      <c r="CC30" s="143"/>
      <c r="CD30" s="143"/>
      <c r="CE30" s="143"/>
      <c r="CF30" s="143"/>
      <c r="CG30" s="143"/>
      <c r="CH30" s="143"/>
      <c r="CI30" s="143"/>
      <c r="CJ30" s="143"/>
      <c r="CK30" s="143"/>
      <c r="CL30" s="143"/>
      <c r="CM30" s="143"/>
      <c r="CN30" s="143"/>
      <c r="CO30" s="143"/>
      <c r="CP30" s="143"/>
      <c r="CQ30" s="143"/>
      <c r="CR30" s="143"/>
      <c r="CS30" s="143"/>
      <c r="CT30" s="143"/>
      <c r="CU30" s="143"/>
      <c r="CV30" s="143"/>
      <c r="CW30" s="143"/>
      <c r="CX30" s="143"/>
      <c r="CY30" s="143"/>
      <c r="CZ30" s="143"/>
      <c r="DA30" s="143"/>
      <c r="DB30" s="143"/>
      <c r="DC30" s="143"/>
      <c r="DD30" s="143"/>
      <c r="DE30" s="143"/>
      <c r="DF30" s="143"/>
      <c r="DG30" s="143"/>
      <c r="DH30" s="143"/>
      <c r="DI30" s="143"/>
      <c r="DJ30" s="143"/>
      <c r="DK30" s="143"/>
      <c r="DL30" s="143"/>
      <c r="DM30" s="143"/>
      <c r="DN30" s="143"/>
      <c r="DO30" s="143"/>
      <c r="DP30" s="143"/>
      <c r="DQ30" s="143"/>
      <c r="DR30" s="143"/>
      <c r="DS30" s="143"/>
      <c r="DT30" s="143"/>
      <c r="DU30" s="143"/>
      <c r="DV30" s="143"/>
      <c r="DW30" s="143"/>
      <c r="DX30" s="143"/>
      <c r="DY30" s="143"/>
      <c r="DZ30" s="143"/>
      <c r="EA30" s="143"/>
      <c r="EB30" s="143"/>
      <c r="EC30" s="143"/>
      <c r="ED30" s="143"/>
      <c r="EE30" s="143"/>
      <c r="EF30" s="143"/>
      <c r="EG30" s="143"/>
      <c r="EH30" s="143"/>
      <c r="EI30" s="143"/>
      <c r="EJ30" s="143"/>
      <c r="EK30" s="143"/>
      <c r="EL30" s="143"/>
      <c r="EM30" s="143"/>
      <c r="EN30" s="143"/>
      <c r="EO30" s="143"/>
      <c r="EP30" s="143"/>
      <c r="EQ30" s="143"/>
      <c r="ER30" s="143"/>
      <c r="ES30" s="143"/>
      <c r="ET30" s="143"/>
      <c r="EU30" s="143"/>
      <c r="EV30" s="143"/>
      <c r="EW30" s="143"/>
      <c r="EX30" s="143"/>
      <c r="EY30" s="143"/>
      <c r="EZ30" s="143"/>
      <c r="FA30" s="143"/>
      <c r="FB30" s="143"/>
    </row>
    <row r="31" spans="1:158" s="145" customFormat="1" ht="13.5" customHeight="1">
      <c r="A31" s="156">
        <v>53</v>
      </c>
      <c r="B31" s="106" t="s">
        <v>46</v>
      </c>
      <c r="C31" s="44">
        <f>'Revenu fiscal Indice fiscale'!J32</f>
        <v>64</v>
      </c>
      <c r="D31" s="44">
        <f t="shared" si="0"/>
        <v>98.469635787344913</v>
      </c>
      <c r="E31" s="44">
        <f>'Revenu fiscal Indice fiscale'!H32</f>
        <v>49.085488748431274</v>
      </c>
      <c r="F31" s="44">
        <f t="shared" si="1"/>
        <v>98.690412465887405</v>
      </c>
      <c r="G31" s="44">
        <f>'Revenu fiscal Indice fiscale'!D32</f>
        <v>4908.8348246916212</v>
      </c>
      <c r="H31" s="157">
        <f t="shared" si="2"/>
        <v>98.701423450995023</v>
      </c>
      <c r="I31" s="70"/>
      <c r="J31" s="190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3"/>
      <c r="BM31" s="143"/>
      <c r="BN31" s="143"/>
      <c r="BO31" s="143"/>
      <c r="BP31" s="143"/>
      <c r="BQ31" s="143"/>
      <c r="BR31" s="143"/>
      <c r="BS31" s="143"/>
      <c r="BT31" s="143"/>
      <c r="BU31" s="143"/>
      <c r="BV31" s="143"/>
      <c r="BW31" s="143"/>
      <c r="BX31" s="143"/>
      <c r="BY31" s="143"/>
      <c r="BZ31" s="143"/>
      <c r="CA31" s="143"/>
      <c r="CB31" s="143"/>
      <c r="CC31" s="143"/>
      <c r="CD31" s="143"/>
      <c r="CE31" s="143"/>
      <c r="CF31" s="143"/>
      <c r="CG31" s="143"/>
      <c r="CH31" s="143"/>
      <c r="CI31" s="143"/>
      <c r="CJ31" s="143"/>
      <c r="CK31" s="143"/>
      <c r="CL31" s="143"/>
      <c r="CM31" s="143"/>
      <c r="CN31" s="143"/>
      <c r="CO31" s="143"/>
      <c r="CP31" s="143"/>
      <c r="CQ31" s="143"/>
      <c r="CR31" s="143"/>
      <c r="CS31" s="143"/>
      <c r="CT31" s="143"/>
      <c r="CU31" s="143"/>
      <c r="CV31" s="143"/>
      <c r="CW31" s="143"/>
      <c r="CX31" s="143"/>
      <c r="CY31" s="143"/>
      <c r="CZ31" s="143"/>
      <c r="DA31" s="143"/>
      <c r="DB31" s="143"/>
      <c r="DC31" s="143"/>
      <c r="DD31" s="143"/>
      <c r="DE31" s="143"/>
      <c r="DF31" s="143"/>
      <c r="DG31" s="143"/>
      <c r="DH31" s="143"/>
      <c r="DI31" s="143"/>
      <c r="DJ31" s="143"/>
      <c r="DK31" s="143"/>
      <c r="DL31" s="143"/>
      <c r="DM31" s="143"/>
      <c r="DN31" s="143"/>
      <c r="DO31" s="143"/>
      <c r="DP31" s="143"/>
      <c r="DQ31" s="143"/>
      <c r="DR31" s="143"/>
      <c r="DS31" s="143"/>
      <c r="DT31" s="143"/>
      <c r="DU31" s="143"/>
      <c r="DV31" s="143"/>
      <c r="DW31" s="143"/>
      <c r="DX31" s="143"/>
      <c r="DY31" s="143"/>
      <c r="DZ31" s="143"/>
      <c r="EA31" s="143"/>
      <c r="EB31" s="143"/>
      <c r="EC31" s="143"/>
      <c r="ED31" s="143"/>
      <c r="EE31" s="143"/>
      <c r="EF31" s="143"/>
      <c r="EG31" s="143"/>
      <c r="EH31" s="143"/>
      <c r="EI31" s="143"/>
      <c r="EJ31" s="143"/>
      <c r="EK31" s="143"/>
      <c r="EL31" s="143"/>
      <c r="EM31" s="143"/>
      <c r="EN31" s="143"/>
      <c r="EO31" s="143"/>
      <c r="EP31" s="143"/>
      <c r="EQ31" s="143"/>
      <c r="ER31" s="143"/>
      <c r="ES31" s="143"/>
      <c r="ET31" s="143"/>
      <c r="EU31" s="143"/>
      <c r="EV31" s="143"/>
      <c r="EW31" s="143"/>
      <c r="EX31" s="143"/>
      <c r="EY31" s="143"/>
      <c r="EZ31" s="143"/>
      <c r="FA31" s="143"/>
      <c r="FB31" s="143"/>
    </row>
    <row r="32" spans="1:158" s="145" customFormat="1" ht="13.5" customHeight="1" thickBot="1">
      <c r="A32" s="156">
        <v>54</v>
      </c>
      <c r="B32" s="106" t="s">
        <v>47</v>
      </c>
      <c r="C32" s="87">
        <f>'Revenu fiscal Indice fiscale'!J33</f>
        <v>60</v>
      </c>
      <c r="D32" s="87">
        <f t="shared" si="0"/>
        <v>92.315283550635854</v>
      </c>
      <c r="E32" s="87">
        <f>'Revenu fiscal Indice fiscale'!H33</f>
        <v>45.307554557518372</v>
      </c>
      <c r="F32" s="87">
        <f t="shared" si="1"/>
        <v>91.094565035681498</v>
      </c>
      <c r="G32" s="87">
        <f>'Revenu fiscal Indice fiscale'!D33</f>
        <v>4809.7441029671763</v>
      </c>
      <c r="H32" s="155">
        <f t="shared" si="2"/>
        <v>96.709016773183549</v>
      </c>
      <c r="I32" s="70"/>
      <c r="J32" s="190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  <c r="BJ32" s="143"/>
      <c r="BK32" s="143"/>
      <c r="BL32" s="143"/>
      <c r="BM32" s="143"/>
      <c r="BN32" s="143"/>
      <c r="BO32" s="143"/>
      <c r="BP32" s="143"/>
      <c r="BQ32" s="143"/>
      <c r="BR32" s="143"/>
      <c r="BS32" s="143"/>
      <c r="BT32" s="143"/>
      <c r="BU32" s="143"/>
      <c r="BV32" s="143"/>
      <c r="BW32" s="143"/>
      <c r="BX32" s="143"/>
      <c r="BY32" s="143"/>
      <c r="BZ32" s="143"/>
      <c r="CA32" s="143"/>
      <c r="CB32" s="143"/>
      <c r="CC32" s="143"/>
      <c r="CD32" s="143"/>
      <c r="CE32" s="143"/>
      <c r="CF32" s="143"/>
      <c r="CG32" s="143"/>
      <c r="CH32" s="143"/>
      <c r="CI32" s="143"/>
      <c r="CJ32" s="143"/>
      <c r="CK32" s="143"/>
      <c r="CL32" s="143"/>
      <c r="CM32" s="143"/>
      <c r="CN32" s="143"/>
      <c r="CO32" s="143"/>
      <c r="CP32" s="143"/>
      <c r="CQ32" s="143"/>
      <c r="CR32" s="143"/>
      <c r="CS32" s="143"/>
      <c r="CT32" s="143"/>
      <c r="CU32" s="143"/>
      <c r="CV32" s="143"/>
      <c r="CW32" s="143"/>
      <c r="CX32" s="143"/>
      <c r="CY32" s="143"/>
      <c r="CZ32" s="143"/>
      <c r="DA32" s="143"/>
      <c r="DB32" s="143"/>
      <c r="DC32" s="143"/>
      <c r="DD32" s="143"/>
      <c r="DE32" s="143"/>
      <c r="DF32" s="143"/>
      <c r="DG32" s="143"/>
      <c r="DH32" s="143"/>
      <c r="DI32" s="143"/>
      <c r="DJ32" s="143"/>
      <c r="DK32" s="143"/>
      <c r="DL32" s="143"/>
      <c r="DM32" s="143"/>
      <c r="DN32" s="143"/>
      <c r="DO32" s="143"/>
      <c r="DP32" s="143"/>
      <c r="DQ32" s="143"/>
      <c r="DR32" s="143"/>
      <c r="DS32" s="143"/>
      <c r="DT32" s="143"/>
      <c r="DU32" s="143"/>
      <c r="DV32" s="143"/>
      <c r="DW32" s="143"/>
      <c r="DX32" s="143"/>
      <c r="DY32" s="143"/>
      <c r="DZ32" s="143"/>
      <c r="EA32" s="143"/>
      <c r="EB32" s="143"/>
      <c r="EC32" s="143"/>
      <c r="ED32" s="143"/>
      <c r="EE32" s="143"/>
      <c r="EF32" s="143"/>
      <c r="EG32" s="143"/>
      <c r="EH32" s="143"/>
      <c r="EI32" s="143"/>
      <c r="EJ32" s="143"/>
      <c r="EK32" s="143"/>
      <c r="EL32" s="143"/>
      <c r="EM32" s="143"/>
      <c r="EN32" s="143"/>
      <c r="EO32" s="143"/>
      <c r="EP32" s="143"/>
      <c r="EQ32" s="143"/>
      <c r="ER32" s="143"/>
      <c r="ES32" s="143"/>
      <c r="ET32" s="143"/>
      <c r="EU32" s="143"/>
      <c r="EV32" s="143"/>
      <c r="EW32" s="143"/>
      <c r="EX32" s="143"/>
      <c r="EY32" s="143"/>
      <c r="EZ32" s="143"/>
      <c r="FA32" s="143"/>
      <c r="FB32" s="143"/>
    </row>
    <row r="33" spans="1:158" s="145" customFormat="1" ht="13.5" customHeight="1">
      <c r="A33" s="156">
        <v>55</v>
      </c>
      <c r="B33" s="106" t="s">
        <v>48</v>
      </c>
      <c r="C33" s="44">
        <f>'Revenu fiscal Indice fiscale'!J34</f>
        <v>70</v>
      </c>
      <c r="D33" s="44">
        <f t="shared" si="0"/>
        <v>107.70116414240849</v>
      </c>
      <c r="E33" s="44">
        <f>'Revenu fiscal Indice fiscale'!H34</f>
        <v>53.672562155354207</v>
      </c>
      <c r="F33" s="44">
        <f t="shared" si="1"/>
        <v>107.91310084250046</v>
      </c>
      <c r="G33" s="44">
        <f>'Revenu fiscal Indice fiscale'!D34</f>
        <v>3887.3696312383909</v>
      </c>
      <c r="H33" s="157">
        <f t="shared" si="2"/>
        <v>78.162930672148363</v>
      </c>
      <c r="I33" s="70"/>
      <c r="J33" s="190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  <c r="BX33" s="143"/>
      <c r="BY33" s="143"/>
      <c r="BZ33" s="143"/>
      <c r="CA33" s="143"/>
      <c r="CB33" s="143"/>
      <c r="CC33" s="143"/>
      <c r="CD33" s="143"/>
      <c r="CE33" s="143"/>
      <c r="CF33" s="143"/>
      <c r="CG33" s="143"/>
      <c r="CH33" s="143"/>
      <c r="CI33" s="143"/>
      <c r="CJ33" s="143"/>
      <c r="CK33" s="143"/>
      <c r="CL33" s="143"/>
      <c r="CM33" s="143"/>
      <c r="CN33" s="143"/>
      <c r="CO33" s="143"/>
      <c r="CP33" s="143"/>
      <c r="CQ33" s="143"/>
      <c r="CR33" s="143"/>
      <c r="CS33" s="143"/>
      <c r="CT33" s="143"/>
      <c r="CU33" s="143"/>
      <c r="CV33" s="143"/>
      <c r="CW33" s="143"/>
      <c r="CX33" s="143"/>
      <c r="CY33" s="143"/>
      <c r="CZ33" s="143"/>
      <c r="DA33" s="143"/>
      <c r="DB33" s="143"/>
      <c r="DC33" s="143"/>
      <c r="DD33" s="143"/>
      <c r="DE33" s="143"/>
      <c r="DF33" s="143"/>
      <c r="DG33" s="143"/>
      <c r="DH33" s="143"/>
      <c r="DI33" s="143"/>
      <c r="DJ33" s="143"/>
      <c r="DK33" s="143"/>
      <c r="DL33" s="143"/>
      <c r="DM33" s="143"/>
      <c r="DN33" s="143"/>
      <c r="DO33" s="143"/>
      <c r="DP33" s="143"/>
      <c r="DQ33" s="143"/>
      <c r="DR33" s="143"/>
      <c r="DS33" s="143"/>
      <c r="DT33" s="143"/>
      <c r="DU33" s="143"/>
      <c r="DV33" s="143"/>
      <c r="DW33" s="143"/>
      <c r="DX33" s="143"/>
      <c r="DY33" s="143"/>
      <c r="DZ33" s="143"/>
      <c r="EA33" s="143"/>
      <c r="EB33" s="143"/>
      <c r="EC33" s="143"/>
      <c r="ED33" s="143"/>
      <c r="EE33" s="143"/>
      <c r="EF33" s="143"/>
      <c r="EG33" s="143"/>
      <c r="EH33" s="143"/>
      <c r="EI33" s="143"/>
      <c r="EJ33" s="143"/>
      <c r="EK33" s="143"/>
      <c r="EL33" s="143"/>
      <c r="EM33" s="143"/>
      <c r="EN33" s="143"/>
      <c r="EO33" s="143"/>
      <c r="EP33" s="143"/>
      <c r="EQ33" s="143"/>
      <c r="ER33" s="143"/>
      <c r="ES33" s="143"/>
      <c r="ET33" s="143"/>
      <c r="EU33" s="143"/>
      <c r="EV33" s="143"/>
      <c r="EW33" s="143"/>
      <c r="EX33" s="143"/>
      <c r="EY33" s="143"/>
      <c r="EZ33" s="143"/>
      <c r="FA33" s="143"/>
      <c r="FB33" s="143"/>
    </row>
    <row r="34" spans="1:158" s="145" customFormat="1" ht="13.5" customHeight="1" thickBot="1">
      <c r="A34" s="156">
        <v>56</v>
      </c>
      <c r="B34" s="106" t="s">
        <v>49</v>
      </c>
      <c r="C34" s="87">
        <f>'Revenu fiscal Indice fiscale'!J35</f>
        <v>73</v>
      </c>
      <c r="D34" s="87">
        <f t="shared" si="0"/>
        <v>112.31692831994029</v>
      </c>
      <c r="E34" s="87">
        <f>'Revenu fiscal Indice fiscale'!H35</f>
        <v>56.023052822726207</v>
      </c>
      <c r="F34" s="87">
        <f t="shared" si="1"/>
        <v>112.63895565977728</v>
      </c>
      <c r="G34" s="87">
        <f>'Revenu fiscal Indice fiscale'!D35</f>
        <v>3503.3033204106409</v>
      </c>
      <c r="H34" s="155">
        <f t="shared" si="2"/>
        <v>70.440549917433799</v>
      </c>
      <c r="I34" s="70"/>
      <c r="J34" s="190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  <c r="BX34" s="143"/>
      <c r="BY34" s="143"/>
      <c r="BZ34" s="143"/>
      <c r="CA34" s="143"/>
      <c r="CB34" s="143"/>
      <c r="CC34" s="143"/>
      <c r="CD34" s="143"/>
      <c r="CE34" s="143"/>
      <c r="CF34" s="143"/>
      <c r="CG34" s="143"/>
      <c r="CH34" s="143"/>
      <c r="CI34" s="143"/>
      <c r="CJ34" s="143"/>
      <c r="CK34" s="143"/>
      <c r="CL34" s="143"/>
      <c r="CM34" s="143"/>
      <c r="CN34" s="143"/>
      <c r="CO34" s="143"/>
      <c r="CP34" s="143"/>
      <c r="CQ34" s="143"/>
      <c r="CR34" s="143"/>
      <c r="CS34" s="143"/>
      <c r="CT34" s="143"/>
      <c r="CU34" s="143"/>
      <c r="CV34" s="143"/>
      <c r="CW34" s="143"/>
      <c r="CX34" s="143"/>
      <c r="CY34" s="143"/>
      <c r="CZ34" s="143"/>
      <c r="DA34" s="143"/>
      <c r="DB34" s="143"/>
      <c r="DC34" s="143"/>
      <c r="DD34" s="143"/>
      <c r="DE34" s="143"/>
      <c r="DF34" s="143"/>
      <c r="DG34" s="143"/>
      <c r="DH34" s="143"/>
      <c r="DI34" s="143"/>
      <c r="DJ34" s="143"/>
      <c r="DK34" s="143"/>
      <c r="DL34" s="143"/>
      <c r="DM34" s="143"/>
      <c r="DN34" s="143"/>
      <c r="DO34" s="143"/>
      <c r="DP34" s="143"/>
      <c r="DQ34" s="143"/>
      <c r="DR34" s="143"/>
      <c r="DS34" s="143"/>
      <c r="DT34" s="143"/>
      <c r="DU34" s="143"/>
      <c r="DV34" s="143"/>
      <c r="DW34" s="143"/>
      <c r="DX34" s="143"/>
      <c r="DY34" s="143"/>
      <c r="DZ34" s="143"/>
      <c r="EA34" s="143"/>
      <c r="EB34" s="143"/>
      <c r="EC34" s="143"/>
      <c r="ED34" s="143"/>
      <c r="EE34" s="143"/>
      <c r="EF34" s="143"/>
      <c r="EG34" s="143"/>
      <c r="EH34" s="143"/>
      <c r="EI34" s="143"/>
      <c r="EJ34" s="143"/>
      <c r="EK34" s="143"/>
      <c r="EL34" s="143"/>
      <c r="EM34" s="143"/>
      <c r="EN34" s="143"/>
      <c r="EO34" s="143"/>
      <c r="EP34" s="143"/>
      <c r="EQ34" s="143"/>
      <c r="ER34" s="143"/>
      <c r="ES34" s="143"/>
      <c r="ET34" s="143"/>
      <c r="EU34" s="143"/>
      <c r="EV34" s="143"/>
      <c r="EW34" s="143"/>
      <c r="EX34" s="143"/>
      <c r="EY34" s="143"/>
      <c r="EZ34" s="143"/>
      <c r="FA34" s="143"/>
      <c r="FB34" s="143"/>
    </row>
    <row r="35" spans="1:158" s="145" customFormat="1" ht="13.5" customHeight="1">
      <c r="A35" s="156">
        <v>57</v>
      </c>
      <c r="B35" s="106" t="s">
        <v>50</v>
      </c>
      <c r="C35" s="44">
        <f>'Revenu fiscal Indice fiscale'!J36</f>
        <v>70</v>
      </c>
      <c r="D35" s="44">
        <f t="shared" si="0"/>
        <v>107.70116414240849</v>
      </c>
      <c r="E35" s="44">
        <f>'Revenu fiscal Indice fiscale'!H36</f>
        <v>54.051178236597032</v>
      </c>
      <c r="F35" s="44">
        <f t="shared" si="1"/>
        <v>108.6743396154416</v>
      </c>
      <c r="G35" s="44">
        <f>'Revenu fiscal Indice fiscale'!D36</f>
        <v>3504.2307350826882</v>
      </c>
      <c r="H35" s="157">
        <f t="shared" si="2"/>
        <v>70.459197346310404</v>
      </c>
      <c r="I35" s="70"/>
      <c r="J35" s="190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3"/>
      <c r="BD35" s="143"/>
      <c r="BE35" s="143"/>
      <c r="BF35" s="143"/>
      <c r="BG35" s="143"/>
      <c r="BH35" s="143"/>
      <c r="BI35" s="143"/>
      <c r="BJ35" s="143"/>
      <c r="BK35" s="143"/>
      <c r="BL35" s="143"/>
      <c r="BM35" s="143"/>
      <c r="BN35" s="143"/>
      <c r="BO35" s="143"/>
      <c r="BP35" s="143"/>
      <c r="BQ35" s="143"/>
      <c r="BR35" s="143"/>
      <c r="BS35" s="143"/>
      <c r="BT35" s="143"/>
      <c r="BU35" s="143"/>
      <c r="BV35" s="143"/>
      <c r="BW35" s="143"/>
      <c r="BX35" s="143"/>
      <c r="BY35" s="143"/>
      <c r="BZ35" s="143"/>
      <c r="CA35" s="143"/>
      <c r="CB35" s="143"/>
      <c r="CC35" s="143"/>
      <c r="CD35" s="143"/>
      <c r="CE35" s="143"/>
      <c r="CF35" s="143"/>
      <c r="CG35" s="143"/>
      <c r="CH35" s="143"/>
      <c r="CI35" s="143"/>
      <c r="CJ35" s="143"/>
      <c r="CK35" s="143"/>
      <c r="CL35" s="143"/>
      <c r="CM35" s="143"/>
      <c r="CN35" s="143"/>
      <c r="CO35" s="143"/>
      <c r="CP35" s="143"/>
      <c r="CQ35" s="143"/>
      <c r="CR35" s="143"/>
      <c r="CS35" s="143"/>
      <c r="CT35" s="143"/>
      <c r="CU35" s="143"/>
      <c r="CV35" s="143"/>
      <c r="CW35" s="143"/>
      <c r="CX35" s="143"/>
      <c r="CY35" s="143"/>
      <c r="CZ35" s="143"/>
      <c r="DA35" s="143"/>
      <c r="DB35" s="143"/>
      <c r="DC35" s="143"/>
      <c r="DD35" s="143"/>
      <c r="DE35" s="143"/>
      <c r="DF35" s="143"/>
      <c r="DG35" s="143"/>
      <c r="DH35" s="143"/>
      <c r="DI35" s="143"/>
      <c r="DJ35" s="143"/>
      <c r="DK35" s="143"/>
      <c r="DL35" s="143"/>
      <c r="DM35" s="143"/>
      <c r="DN35" s="143"/>
      <c r="DO35" s="143"/>
      <c r="DP35" s="143"/>
      <c r="DQ35" s="143"/>
      <c r="DR35" s="143"/>
      <c r="DS35" s="143"/>
      <c r="DT35" s="143"/>
      <c r="DU35" s="143"/>
      <c r="DV35" s="143"/>
      <c r="DW35" s="143"/>
      <c r="DX35" s="143"/>
      <c r="DY35" s="143"/>
      <c r="DZ35" s="143"/>
      <c r="EA35" s="143"/>
      <c r="EB35" s="143"/>
      <c r="EC35" s="143"/>
      <c r="ED35" s="143"/>
      <c r="EE35" s="143"/>
      <c r="EF35" s="143"/>
      <c r="EG35" s="143"/>
      <c r="EH35" s="143"/>
      <c r="EI35" s="143"/>
      <c r="EJ35" s="143"/>
      <c r="EK35" s="143"/>
      <c r="EL35" s="143"/>
      <c r="EM35" s="143"/>
      <c r="EN35" s="143"/>
      <c r="EO35" s="143"/>
      <c r="EP35" s="143"/>
      <c r="EQ35" s="143"/>
      <c r="ER35" s="143"/>
      <c r="ES35" s="143"/>
      <c r="ET35" s="143"/>
      <c r="EU35" s="143"/>
      <c r="EV35" s="143"/>
      <c r="EW35" s="143"/>
      <c r="EX35" s="143"/>
      <c r="EY35" s="143"/>
      <c r="EZ35" s="143"/>
      <c r="FA35" s="143"/>
      <c r="FB35" s="143"/>
    </row>
    <row r="36" spans="1:158" s="145" customFormat="1" ht="13.5" customHeight="1" thickBot="1">
      <c r="A36" s="156">
        <v>58</v>
      </c>
      <c r="B36" s="106" t="s">
        <v>51</v>
      </c>
      <c r="C36" s="87">
        <f>'Revenu fiscal Indice fiscale'!J37</f>
        <v>70</v>
      </c>
      <c r="D36" s="87">
        <f t="shared" ref="D36:D41" si="3">C36/$C$41*100</f>
        <v>107.70116414240849</v>
      </c>
      <c r="E36" s="87">
        <f>'Revenu fiscal Indice fiscale'!H37</f>
        <v>53.705888056056239</v>
      </c>
      <c r="F36" s="87">
        <f t="shared" ref="F36:F41" si="4">E36/$E$41*100</f>
        <v>107.98010530695505</v>
      </c>
      <c r="G36" s="87">
        <f>'Revenu fiscal Indice fiscale'!D37</f>
        <v>3218.178240174394</v>
      </c>
      <c r="H36" s="155">
        <f t="shared" ref="H36:H41" si="5">G36/$G$41*100</f>
        <v>64.707570038106809</v>
      </c>
      <c r="I36" s="70"/>
      <c r="J36" s="190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3"/>
      <c r="BC36" s="143"/>
      <c r="BD36" s="143"/>
      <c r="BE36" s="143"/>
      <c r="BF36" s="143"/>
      <c r="BG36" s="143"/>
      <c r="BH36" s="143"/>
      <c r="BI36" s="143"/>
      <c r="BJ36" s="143"/>
      <c r="BK36" s="143"/>
      <c r="BL36" s="143"/>
      <c r="BM36" s="143"/>
      <c r="BN36" s="143"/>
      <c r="BO36" s="143"/>
      <c r="BP36" s="143"/>
      <c r="BQ36" s="143"/>
      <c r="BR36" s="143"/>
      <c r="BS36" s="143"/>
      <c r="BT36" s="143"/>
      <c r="BU36" s="143"/>
      <c r="BV36" s="143"/>
      <c r="BW36" s="143"/>
      <c r="BX36" s="143"/>
      <c r="BY36" s="143"/>
      <c r="BZ36" s="143"/>
      <c r="CA36" s="143"/>
      <c r="CB36" s="143"/>
      <c r="CC36" s="143"/>
      <c r="CD36" s="143"/>
      <c r="CE36" s="143"/>
      <c r="CF36" s="143"/>
      <c r="CG36" s="143"/>
      <c r="CH36" s="143"/>
      <c r="CI36" s="143"/>
      <c r="CJ36" s="143"/>
      <c r="CK36" s="143"/>
      <c r="CL36" s="143"/>
      <c r="CM36" s="143"/>
      <c r="CN36" s="143"/>
      <c r="CO36" s="143"/>
      <c r="CP36" s="143"/>
      <c r="CQ36" s="143"/>
      <c r="CR36" s="143"/>
      <c r="CS36" s="143"/>
      <c r="CT36" s="143"/>
      <c r="CU36" s="143"/>
      <c r="CV36" s="143"/>
      <c r="CW36" s="143"/>
      <c r="CX36" s="143"/>
      <c r="CY36" s="143"/>
      <c r="CZ36" s="143"/>
      <c r="DA36" s="143"/>
      <c r="DB36" s="143"/>
      <c r="DC36" s="143"/>
      <c r="DD36" s="143"/>
      <c r="DE36" s="143"/>
      <c r="DF36" s="143"/>
      <c r="DG36" s="143"/>
      <c r="DH36" s="143"/>
      <c r="DI36" s="143"/>
      <c r="DJ36" s="143"/>
      <c r="DK36" s="143"/>
      <c r="DL36" s="143"/>
      <c r="DM36" s="143"/>
      <c r="DN36" s="143"/>
      <c r="DO36" s="143"/>
      <c r="DP36" s="143"/>
      <c r="DQ36" s="143"/>
      <c r="DR36" s="143"/>
      <c r="DS36" s="143"/>
      <c r="DT36" s="143"/>
      <c r="DU36" s="143"/>
      <c r="DV36" s="143"/>
      <c r="DW36" s="143"/>
      <c r="DX36" s="143"/>
      <c r="DY36" s="143"/>
      <c r="DZ36" s="143"/>
      <c r="EA36" s="143"/>
      <c r="EB36" s="143"/>
      <c r="EC36" s="143"/>
      <c r="ED36" s="143"/>
      <c r="EE36" s="143"/>
      <c r="EF36" s="143"/>
      <c r="EG36" s="143"/>
      <c r="EH36" s="143"/>
      <c r="EI36" s="143"/>
      <c r="EJ36" s="143"/>
      <c r="EK36" s="143"/>
      <c r="EL36" s="143"/>
      <c r="EM36" s="143"/>
      <c r="EN36" s="143"/>
      <c r="EO36" s="143"/>
      <c r="EP36" s="143"/>
      <c r="EQ36" s="143"/>
      <c r="ER36" s="143"/>
      <c r="ES36" s="143"/>
      <c r="ET36" s="143"/>
      <c r="EU36" s="143"/>
      <c r="EV36" s="143"/>
      <c r="EW36" s="143"/>
      <c r="EX36" s="143"/>
      <c r="EY36" s="143"/>
      <c r="EZ36" s="143"/>
      <c r="FA36" s="143"/>
      <c r="FB36" s="143"/>
    </row>
    <row r="37" spans="1:158" s="145" customFormat="1" ht="13.5" customHeight="1">
      <c r="A37" s="156">
        <v>59</v>
      </c>
      <c r="B37" s="106" t="s">
        <v>52</v>
      </c>
      <c r="C37" s="44">
        <f>'Revenu fiscal Indice fiscale'!J38</f>
        <v>67</v>
      </c>
      <c r="D37" s="44">
        <f t="shared" si="3"/>
        <v>103.08539996487669</v>
      </c>
      <c r="E37" s="44">
        <f>'Revenu fiscal Indice fiscale'!H38</f>
        <v>51.491242080604806</v>
      </c>
      <c r="F37" s="44">
        <f t="shared" si="4"/>
        <v>103.52737741616463</v>
      </c>
      <c r="G37" s="44">
        <f>'Revenu fiscal Indice fiscale'!D38</f>
        <v>3345.0475319477782</v>
      </c>
      <c r="H37" s="157">
        <f t="shared" si="5"/>
        <v>67.258517490497255</v>
      </c>
      <c r="I37" s="70"/>
      <c r="J37" s="190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  <c r="BX37" s="143"/>
      <c r="BY37" s="143"/>
      <c r="BZ37" s="143"/>
      <c r="CA37" s="143"/>
      <c r="CB37" s="143"/>
      <c r="CC37" s="143"/>
      <c r="CD37" s="143"/>
      <c r="CE37" s="143"/>
      <c r="CF37" s="143"/>
      <c r="CG37" s="143"/>
      <c r="CH37" s="143"/>
      <c r="CI37" s="143"/>
      <c r="CJ37" s="143"/>
      <c r="CK37" s="143"/>
      <c r="CL37" s="143"/>
      <c r="CM37" s="143"/>
      <c r="CN37" s="143"/>
      <c r="CO37" s="143"/>
      <c r="CP37" s="143"/>
      <c r="CQ37" s="143"/>
      <c r="CR37" s="143"/>
      <c r="CS37" s="143"/>
      <c r="CT37" s="143"/>
      <c r="CU37" s="143"/>
      <c r="CV37" s="143"/>
      <c r="CW37" s="143"/>
      <c r="CX37" s="143"/>
      <c r="CY37" s="143"/>
      <c r="CZ37" s="143"/>
      <c r="DA37" s="143"/>
      <c r="DB37" s="143"/>
      <c r="DC37" s="143"/>
      <c r="DD37" s="143"/>
      <c r="DE37" s="143"/>
      <c r="DF37" s="143"/>
      <c r="DG37" s="143"/>
      <c r="DH37" s="143"/>
      <c r="DI37" s="143"/>
      <c r="DJ37" s="143"/>
      <c r="DK37" s="143"/>
      <c r="DL37" s="143"/>
      <c r="DM37" s="143"/>
      <c r="DN37" s="143"/>
      <c r="DO37" s="143"/>
      <c r="DP37" s="143"/>
      <c r="DQ37" s="143"/>
      <c r="DR37" s="143"/>
      <c r="DS37" s="143"/>
      <c r="DT37" s="143"/>
      <c r="DU37" s="143"/>
      <c r="DV37" s="143"/>
      <c r="DW37" s="143"/>
      <c r="DX37" s="143"/>
      <c r="DY37" s="143"/>
      <c r="DZ37" s="143"/>
      <c r="EA37" s="143"/>
      <c r="EB37" s="143"/>
      <c r="EC37" s="143"/>
      <c r="ED37" s="143"/>
      <c r="EE37" s="143"/>
      <c r="EF37" s="143"/>
      <c r="EG37" s="143"/>
      <c r="EH37" s="143"/>
      <c r="EI37" s="143"/>
      <c r="EJ37" s="143"/>
      <c r="EK37" s="143"/>
      <c r="EL37" s="143"/>
      <c r="EM37" s="143"/>
      <c r="EN37" s="143"/>
      <c r="EO37" s="143"/>
      <c r="EP37" s="143"/>
      <c r="EQ37" s="143"/>
      <c r="ER37" s="143"/>
      <c r="ES37" s="143"/>
      <c r="ET37" s="143"/>
      <c r="EU37" s="143"/>
      <c r="EV37" s="143"/>
      <c r="EW37" s="143"/>
      <c r="EX37" s="143"/>
      <c r="EY37" s="143"/>
      <c r="EZ37" s="143"/>
      <c r="FA37" s="143"/>
      <c r="FB37" s="143"/>
    </row>
    <row r="38" spans="1:158" s="145" customFormat="1" ht="13.5" customHeight="1" thickBot="1">
      <c r="A38" s="156">
        <v>60</v>
      </c>
      <c r="B38" s="106" t="s">
        <v>53</v>
      </c>
      <c r="C38" s="87">
        <f>'Revenu fiscal Indice fiscale'!J39</f>
        <v>70</v>
      </c>
      <c r="D38" s="87">
        <f t="shared" si="3"/>
        <v>107.70116414240849</v>
      </c>
      <c r="E38" s="87">
        <f>'Revenu fiscal Indice fiscale'!H39</f>
        <v>52.641709566032738</v>
      </c>
      <c r="F38" s="87">
        <f t="shared" si="4"/>
        <v>105.84048692287405</v>
      </c>
      <c r="G38" s="87">
        <f>'Revenu fiscal Indice fiscale'!D39</f>
        <v>4241.1714175011793</v>
      </c>
      <c r="H38" s="155">
        <f t="shared" si="5"/>
        <v>85.276785827345137</v>
      </c>
      <c r="I38" s="70"/>
      <c r="J38" s="190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3"/>
      <c r="BG38" s="143"/>
      <c r="BH38" s="143"/>
      <c r="BI38" s="143"/>
      <c r="BJ38" s="143"/>
      <c r="BK38" s="143"/>
      <c r="BL38" s="143"/>
      <c r="BM38" s="143"/>
      <c r="BN38" s="143"/>
      <c r="BO38" s="143"/>
      <c r="BP38" s="143"/>
      <c r="BQ38" s="143"/>
      <c r="BR38" s="143"/>
      <c r="BS38" s="143"/>
      <c r="BT38" s="143"/>
      <c r="BU38" s="143"/>
      <c r="BV38" s="143"/>
      <c r="BW38" s="143"/>
      <c r="BX38" s="143"/>
      <c r="BY38" s="143"/>
      <c r="BZ38" s="143"/>
      <c r="CA38" s="143"/>
      <c r="CB38" s="143"/>
      <c r="CC38" s="143"/>
      <c r="CD38" s="143"/>
      <c r="CE38" s="143"/>
      <c r="CF38" s="143"/>
      <c r="CG38" s="143"/>
      <c r="CH38" s="143"/>
      <c r="CI38" s="143"/>
      <c r="CJ38" s="143"/>
      <c r="CK38" s="143"/>
      <c r="CL38" s="143"/>
      <c r="CM38" s="143"/>
      <c r="CN38" s="143"/>
      <c r="CO38" s="143"/>
      <c r="CP38" s="143"/>
      <c r="CQ38" s="143"/>
      <c r="CR38" s="143"/>
      <c r="CS38" s="143"/>
      <c r="CT38" s="143"/>
      <c r="CU38" s="143"/>
      <c r="CV38" s="143"/>
      <c r="CW38" s="143"/>
      <c r="CX38" s="143"/>
      <c r="CY38" s="143"/>
      <c r="CZ38" s="143"/>
      <c r="DA38" s="143"/>
      <c r="DB38" s="143"/>
      <c r="DC38" s="143"/>
      <c r="DD38" s="143"/>
      <c r="DE38" s="143"/>
      <c r="DF38" s="143"/>
      <c r="DG38" s="143"/>
      <c r="DH38" s="143"/>
      <c r="DI38" s="143"/>
      <c r="DJ38" s="143"/>
      <c r="DK38" s="143"/>
      <c r="DL38" s="143"/>
      <c r="DM38" s="143"/>
      <c r="DN38" s="143"/>
      <c r="DO38" s="143"/>
      <c r="DP38" s="143"/>
      <c r="DQ38" s="143"/>
      <c r="DR38" s="143"/>
      <c r="DS38" s="143"/>
      <c r="DT38" s="143"/>
      <c r="DU38" s="143"/>
      <c r="DV38" s="143"/>
      <c r="DW38" s="143"/>
      <c r="DX38" s="143"/>
      <c r="DY38" s="143"/>
      <c r="DZ38" s="143"/>
      <c r="EA38" s="143"/>
      <c r="EB38" s="143"/>
      <c r="EC38" s="143"/>
      <c r="ED38" s="143"/>
      <c r="EE38" s="143"/>
      <c r="EF38" s="143"/>
      <c r="EG38" s="143"/>
      <c r="EH38" s="143"/>
      <c r="EI38" s="143"/>
      <c r="EJ38" s="143"/>
      <c r="EK38" s="143"/>
      <c r="EL38" s="143"/>
      <c r="EM38" s="143"/>
      <c r="EN38" s="143"/>
      <c r="EO38" s="143"/>
      <c r="EP38" s="143"/>
      <c r="EQ38" s="143"/>
      <c r="ER38" s="143"/>
      <c r="ES38" s="143"/>
      <c r="ET38" s="143"/>
      <c r="EU38" s="143"/>
      <c r="EV38" s="143"/>
      <c r="EW38" s="143"/>
      <c r="EX38" s="143"/>
      <c r="EY38" s="143"/>
      <c r="EZ38" s="143"/>
      <c r="FA38" s="143"/>
      <c r="FB38" s="143"/>
    </row>
    <row r="39" spans="1:158" s="145" customFormat="1" ht="13.5" customHeight="1">
      <c r="A39" s="156">
        <v>61</v>
      </c>
      <c r="B39" s="106" t="s">
        <v>54</v>
      </c>
      <c r="C39" s="44">
        <f>'Revenu fiscal Indice fiscale'!J40</f>
        <v>75</v>
      </c>
      <c r="D39" s="44">
        <f t="shared" si="3"/>
        <v>115.3941044382948</v>
      </c>
      <c r="E39" s="44">
        <f>'Revenu fiscal Indice fiscale'!H40</f>
        <v>57.590993887578932</v>
      </c>
      <c r="F39" s="44">
        <f t="shared" si="4"/>
        <v>115.79143013559604</v>
      </c>
      <c r="G39" s="44">
        <f>'Revenu fiscal Indice fiscale'!D40</f>
        <v>3387.0179230732601</v>
      </c>
      <c r="H39" s="157">
        <f t="shared" si="5"/>
        <v>68.102411712817172</v>
      </c>
      <c r="I39" s="70"/>
      <c r="J39" s="190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3"/>
      <c r="BG39" s="143"/>
      <c r="BH39" s="143"/>
      <c r="BI39" s="143"/>
      <c r="BJ39" s="143"/>
      <c r="BK39" s="143"/>
      <c r="BL39" s="143"/>
      <c r="BM39" s="143"/>
      <c r="BN39" s="143"/>
      <c r="BO39" s="143"/>
      <c r="BP39" s="143"/>
      <c r="BQ39" s="143"/>
      <c r="BR39" s="143"/>
      <c r="BS39" s="143"/>
      <c r="BT39" s="143"/>
      <c r="BU39" s="143"/>
      <c r="BV39" s="143"/>
      <c r="BW39" s="143"/>
      <c r="BX39" s="143"/>
      <c r="BY39" s="143"/>
      <c r="BZ39" s="143"/>
      <c r="CA39" s="143"/>
      <c r="CB39" s="143"/>
      <c r="CC39" s="143"/>
      <c r="CD39" s="143"/>
      <c r="CE39" s="143"/>
      <c r="CF39" s="143"/>
      <c r="CG39" s="143"/>
      <c r="CH39" s="143"/>
      <c r="CI39" s="143"/>
      <c r="CJ39" s="143"/>
      <c r="CK39" s="143"/>
      <c r="CL39" s="143"/>
      <c r="CM39" s="143"/>
      <c r="CN39" s="143"/>
      <c r="CO39" s="143"/>
      <c r="CP39" s="143"/>
      <c r="CQ39" s="143"/>
      <c r="CR39" s="143"/>
      <c r="CS39" s="143"/>
      <c r="CT39" s="143"/>
      <c r="CU39" s="143"/>
      <c r="CV39" s="143"/>
      <c r="CW39" s="143"/>
      <c r="CX39" s="143"/>
      <c r="CY39" s="143"/>
      <c r="CZ39" s="143"/>
      <c r="DA39" s="143"/>
      <c r="DB39" s="143"/>
      <c r="DC39" s="143"/>
      <c r="DD39" s="143"/>
      <c r="DE39" s="143"/>
      <c r="DF39" s="143"/>
      <c r="DG39" s="143"/>
      <c r="DH39" s="143"/>
      <c r="DI39" s="143"/>
      <c r="DJ39" s="143"/>
      <c r="DK39" s="143"/>
      <c r="DL39" s="143"/>
      <c r="DM39" s="143"/>
      <c r="DN39" s="143"/>
      <c r="DO39" s="143"/>
      <c r="DP39" s="143"/>
      <c r="DQ39" s="143"/>
      <c r="DR39" s="143"/>
      <c r="DS39" s="143"/>
      <c r="DT39" s="143"/>
      <c r="DU39" s="143"/>
      <c r="DV39" s="143"/>
      <c r="DW39" s="143"/>
      <c r="DX39" s="143"/>
      <c r="DY39" s="143"/>
      <c r="DZ39" s="143"/>
      <c r="EA39" s="143"/>
      <c r="EB39" s="143"/>
      <c r="EC39" s="143"/>
      <c r="ED39" s="143"/>
      <c r="EE39" s="143"/>
      <c r="EF39" s="143"/>
      <c r="EG39" s="143"/>
      <c r="EH39" s="143"/>
      <c r="EI39" s="143"/>
      <c r="EJ39" s="143"/>
      <c r="EK39" s="143"/>
      <c r="EL39" s="143"/>
      <c r="EM39" s="143"/>
      <c r="EN39" s="143"/>
      <c r="EO39" s="143"/>
      <c r="EP39" s="143"/>
      <c r="EQ39" s="143"/>
      <c r="ER39" s="143"/>
      <c r="ES39" s="143"/>
      <c r="ET39" s="143"/>
      <c r="EU39" s="143"/>
      <c r="EV39" s="143"/>
      <c r="EW39" s="143"/>
      <c r="EX39" s="143"/>
      <c r="EY39" s="143"/>
      <c r="EZ39" s="143"/>
      <c r="FA39" s="143"/>
      <c r="FB39" s="143"/>
    </row>
    <row r="40" spans="1:158" s="145" customFormat="1" ht="13.5" customHeight="1" thickBot="1">
      <c r="A40" s="156">
        <v>62</v>
      </c>
      <c r="B40" s="106" t="s">
        <v>55</v>
      </c>
      <c r="C40" s="87">
        <f>'Revenu fiscal Indice fiscale'!J41</f>
        <v>70</v>
      </c>
      <c r="D40" s="87">
        <f t="shared" si="3"/>
        <v>107.70116414240849</v>
      </c>
      <c r="E40" s="87">
        <f>'Revenu fiscal Indice fiscale'!H41</f>
        <v>54.157567944221583</v>
      </c>
      <c r="F40" s="87">
        <f t="shared" si="4"/>
        <v>108.88824487329498</v>
      </c>
      <c r="G40" s="87">
        <f>'Revenu fiscal Indice fiscale'!D41</f>
        <v>3307.3380053754313</v>
      </c>
      <c r="H40" s="155">
        <f t="shared" si="5"/>
        <v>66.500296021803294</v>
      </c>
      <c r="I40" s="70"/>
      <c r="J40" s="190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143"/>
      <c r="BD40" s="143"/>
      <c r="BE40" s="143"/>
      <c r="BF40" s="143"/>
      <c r="BG40" s="143"/>
      <c r="BH40" s="143"/>
      <c r="BI40" s="143"/>
      <c r="BJ40" s="143"/>
      <c r="BK40" s="143"/>
      <c r="BL40" s="143"/>
      <c r="BM40" s="143"/>
      <c r="BN40" s="143"/>
      <c r="BO40" s="143"/>
      <c r="BP40" s="143"/>
      <c r="BQ40" s="143"/>
      <c r="BR40" s="143"/>
      <c r="BS40" s="143"/>
      <c r="BT40" s="143"/>
      <c r="BU40" s="143"/>
      <c r="BV40" s="143"/>
      <c r="BW40" s="143"/>
      <c r="BX40" s="143"/>
      <c r="BY40" s="143"/>
      <c r="BZ40" s="143"/>
      <c r="CA40" s="143"/>
      <c r="CB40" s="143"/>
      <c r="CC40" s="143"/>
      <c r="CD40" s="143"/>
      <c r="CE40" s="143"/>
      <c r="CF40" s="143"/>
      <c r="CG40" s="143"/>
      <c r="CH40" s="143"/>
      <c r="CI40" s="143"/>
      <c r="CJ40" s="143"/>
      <c r="CK40" s="143"/>
      <c r="CL40" s="143"/>
      <c r="CM40" s="143"/>
      <c r="CN40" s="143"/>
      <c r="CO40" s="143"/>
      <c r="CP40" s="143"/>
      <c r="CQ40" s="143"/>
      <c r="CR40" s="143"/>
      <c r="CS40" s="143"/>
      <c r="CT40" s="143"/>
      <c r="CU40" s="143"/>
      <c r="CV40" s="143"/>
      <c r="CW40" s="143"/>
      <c r="CX40" s="143"/>
      <c r="CY40" s="143"/>
      <c r="CZ40" s="143"/>
      <c r="DA40" s="143"/>
      <c r="DB40" s="143"/>
      <c r="DC40" s="143"/>
      <c r="DD40" s="143"/>
      <c r="DE40" s="143"/>
      <c r="DF40" s="143"/>
      <c r="DG40" s="143"/>
      <c r="DH40" s="143"/>
      <c r="DI40" s="143"/>
      <c r="DJ40" s="143"/>
      <c r="DK40" s="143"/>
      <c r="DL40" s="143"/>
      <c r="DM40" s="143"/>
      <c r="DN40" s="143"/>
      <c r="DO40" s="143"/>
      <c r="DP40" s="143"/>
      <c r="DQ40" s="143"/>
      <c r="DR40" s="143"/>
      <c r="DS40" s="143"/>
      <c r="DT40" s="143"/>
      <c r="DU40" s="143"/>
      <c r="DV40" s="143"/>
      <c r="DW40" s="143"/>
      <c r="DX40" s="143"/>
      <c r="DY40" s="143"/>
      <c r="DZ40" s="143"/>
      <c r="EA40" s="143"/>
      <c r="EB40" s="143"/>
      <c r="EC40" s="143"/>
      <c r="ED40" s="143"/>
      <c r="EE40" s="143"/>
      <c r="EF40" s="143"/>
      <c r="EG40" s="143"/>
      <c r="EH40" s="143"/>
      <c r="EI40" s="143"/>
      <c r="EJ40" s="143"/>
      <c r="EK40" s="143"/>
      <c r="EL40" s="143"/>
      <c r="EM40" s="143"/>
      <c r="EN40" s="143"/>
      <c r="EO40" s="143"/>
      <c r="EP40" s="143"/>
      <c r="EQ40" s="143"/>
      <c r="ER40" s="143"/>
      <c r="ES40" s="143"/>
      <c r="ET40" s="143"/>
      <c r="EU40" s="143"/>
      <c r="EV40" s="143"/>
      <c r="EW40" s="143"/>
      <c r="EX40" s="143"/>
      <c r="EY40" s="143"/>
      <c r="EZ40" s="143"/>
      <c r="FA40" s="143"/>
      <c r="FB40" s="143"/>
    </row>
    <row r="41" spans="1:158" s="145" customFormat="1" ht="18" customHeight="1" thickBot="1">
      <c r="A41" s="273" t="s">
        <v>56</v>
      </c>
      <c r="B41" s="220"/>
      <c r="C41" s="115">
        <f>'Revenu fiscal Indice fiscale'!J42</f>
        <v>64.994654939330175</v>
      </c>
      <c r="D41" s="44">
        <f t="shared" si="3"/>
        <v>100</v>
      </c>
      <c r="E41" s="44">
        <f>'Revenu fiscal Indice fiscale'!H42</f>
        <v>49.736836154573574</v>
      </c>
      <c r="F41" s="44">
        <f t="shared" si="4"/>
        <v>100</v>
      </c>
      <c r="G41" s="44">
        <f>'Revenu fiscal Indice fiscale'!D42</f>
        <v>4973.4184706351716</v>
      </c>
      <c r="H41" s="157">
        <f t="shared" si="5"/>
        <v>100</v>
      </c>
      <c r="I41" s="70"/>
      <c r="J41" s="190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S41" s="143"/>
      <c r="AT41" s="143"/>
      <c r="AU41" s="143"/>
      <c r="AV41" s="143"/>
      <c r="AW41" s="143"/>
      <c r="AX41" s="143"/>
      <c r="AY41" s="143"/>
      <c r="AZ41" s="143"/>
      <c r="BA41" s="143"/>
      <c r="BB41" s="143"/>
      <c r="BC41" s="143"/>
      <c r="BD41" s="143"/>
      <c r="BE41" s="143"/>
      <c r="BF41" s="143"/>
      <c r="BG41" s="143"/>
      <c r="BH41" s="143"/>
      <c r="BI41" s="143"/>
      <c r="BJ41" s="143"/>
      <c r="BK41" s="143"/>
      <c r="BL41" s="143"/>
      <c r="BM41" s="143"/>
      <c r="BN41" s="143"/>
      <c r="BO41" s="143"/>
      <c r="BP41" s="143"/>
      <c r="BQ41" s="143"/>
      <c r="BR41" s="143"/>
      <c r="BS41" s="143"/>
      <c r="BT41" s="143"/>
      <c r="BU41" s="143"/>
      <c r="BV41" s="143"/>
      <c r="BW41" s="143"/>
      <c r="BX41" s="143"/>
      <c r="BY41" s="143"/>
      <c r="BZ41" s="143"/>
      <c r="CA41" s="143"/>
      <c r="CB41" s="143"/>
      <c r="CC41" s="143"/>
      <c r="CD41" s="143"/>
      <c r="CE41" s="143"/>
      <c r="CF41" s="143"/>
      <c r="CG41" s="143"/>
      <c r="CH41" s="143"/>
      <c r="CI41" s="143"/>
      <c r="CJ41" s="143"/>
      <c r="CK41" s="143"/>
      <c r="CL41" s="143"/>
      <c r="CM41" s="143"/>
      <c r="CN41" s="143"/>
      <c r="CO41" s="143"/>
      <c r="CP41" s="143"/>
      <c r="CQ41" s="143"/>
      <c r="CR41" s="143"/>
      <c r="CS41" s="143"/>
      <c r="CT41" s="143"/>
      <c r="CU41" s="143"/>
      <c r="CV41" s="143"/>
      <c r="CW41" s="143"/>
      <c r="CX41" s="143"/>
      <c r="CY41" s="143"/>
      <c r="CZ41" s="143"/>
      <c r="DA41" s="143"/>
      <c r="DB41" s="143"/>
      <c r="DC41" s="143"/>
      <c r="DD41" s="143"/>
      <c r="DE41" s="143"/>
      <c r="DF41" s="143"/>
      <c r="DG41" s="143"/>
      <c r="DH41" s="143"/>
      <c r="DI41" s="143"/>
      <c r="DJ41" s="143"/>
      <c r="DK41" s="143"/>
      <c r="DL41" s="143"/>
      <c r="DM41" s="143"/>
      <c r="DN41" s="143"/>
      <c r="DO41" s="143"/>
      <c r="DP41" s="143"/>
      <c r="DQ41" s="143"/>
      <c r="DR41" s="143"/>
      <c r="DS41" s="143"/>
      <c r="DT41" s="143"/>
      <c r="DU41" s="143"/>
      <c r="DV41" s="143"/>
      <c r="DW41" s="143"/>
      <c r="DX41" s="143"/>
      <c r="DY41" s="143"/>
      <c r="DZ41" s="143"/>
      <c r="EA41" s="143"/>
      <c r="EB41" s="143"/>
      <c r="EC41" s="143"/>
      <c r="ED41" s="143"/>
      <c r="EE41" s="143"/>
      <c r="EF41" s="143"/>
      <c r="EG41" s="143"/>
      <c r="EH41" s="143"/>
      <c r="EI41" s="143"/>
      <c r="EJ41" s="143"/>
      <c r="EK41" s="143"/>
      <c r="EL41" s="143"/>
      <c r="EM41" s="143"/>
      <c r="EN41" s="143"/>
      <c r="EO41" s="143"/>
      <c r="EP41" s="143"/>
      <c r="EQ41" s="143"/>
      <c r="ER41" s="143"/>
      <c r="ES41" s="143"/>
      <c r="ET41" s="143"/>
      <c r="EU41" s="143"/>
      <c r="EV41" s="143"/>
      <c r="EW41" s="143"/>
      <c r="EX41" s="143"/>
      <c r="EY41" s="143"/>
      <c r="EZ41" s="143"/>
      <c r="FA41" s="143"/>
      <c r="FB41" s="143"/>
    </row>
    <row r="42" spans="1:158" s="145" customFormat="1" ht="15" customHeight="1" thickBot="1">
      <c r="A42" s="274" t="s">
        <v>116</v>
      </c>
      <c r="B42" s="275"/>
      <c r="C42" s="197">
        <f>'Revenu fiscal Indice fiscale'!J43</f>
        <v>65.361718295697415</v>
      </c>
      <c r="D42" s="198"/>
      <c r="E42" s="198">
        <f>'Revenu fiscal Indice fiscale'!H43</f>
        <v>50.326287830246528</v>
      </c>
      <c r="F42" s="198"/>
      <c r="G42" s="198">
        <f>'Revenu fiscal Indice fiscale'!D43</f>
        <v>4783.6156641340303</v>
      </c>
      <c r="H42" s="199"/>
      <c r="I42" s="70"/>
      <c r="J42" s="190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  <c r="AZ42" s="143"/>
      <c r="BA42" s="143"/>
      <c r="BB42" s="143"/>
      <c r="BC42" s="143"/>
      <c r="BD42" s="143"/>
      <c r="BE42" s="143"/>
      <c r="BF42" s="143"/>
      <c r="BG42" s="143"/>
      <c r="BH42" s="143"/>
      <c r="BI42" s="143"/>
      <c r="BJ42" s="143"/>
      <c r="BK42" s="143"/>
      <c r="BL42" s="143"/>
      <c r="BM42" s="143"/>
      <c r="BN42" s="143"/>
      <c r="BO42" s="143"/>
      <c r="BP42" s="143"/>
      <c r="BQ42" s="143"/>
      <c r="BR42" s="143"/>
      <c r="BS42" s="143"/>
      <c r="BT42" s="143"/>
      <c r="BU42" s="143"/>
      <c r="BV42" s="143"/>
      <c r="BW42" s="143"/>
      <c r="BX42" s="143"/>
      <c r="BY42" s="143"/>
      <c r="BZ42" s="143"/>
      <c r="CA42" s="143"/>
      <c r="CB42" s="143"/>
      <c r="CC42" s="143"/>
      <c r="CD42" s="143"/>
      <c r="CE42" s="143"/>
      <c r="CF42" s="143"/>
      <c r="CG42" s="143"/>
      <c r="CH42" s="143"/>
      <c r="CI42" s="143"/>
      <c r="CJ42" s="143"/>
      <c r="CK42" s="143"/>
      <c r="CL42" s="143"/>
      <c r="CM42" s="143"/>
      <c r="CN42" s="143"/>
      <c r="CO42" s="143"/>
      <c r="CP42" s="143"/>
      <c r="CQ42" s="143"/>
      <c r="CR42" s="143"/>
      <c r="CS42" s="143"/>
      <c r="CT42" s="143"/>
      <c r="CU42" s="143"/>
      <c r="CV42" s="143"/>
      <c r="CW42" s="143"/>
      <c r="CX42" s="143"/>
      <c r="CY42" s="143"/>
      <c r="CZ42" s="143"/>
      <c r="DA42" s="143"/>
      <c r="DB42" s="143"/>
      <c r="DC42" s="143"/>
      <c r="DD42" s="143"/>
      <c r="DE42" s="143"/>
      <c r="DF42" s="143"/>
      <c r="DG42" s="143"/>
      <c r="DH42" s="143"/>
      <c r="DI42" s="143"/>
      <c r="DJ42" s="143"/>
      <c r="DK42" s="143"/>
      <c r="DL42" s="143"/>
      <c r="DM42" s="143"/>
      <c r="DN42" s="143"/>
      <c r="DO42" s="143"/>
      <c r="DP42" s="143"/>
      <c r="DQ42" s="143"/>
      <c r="DR42" s="143"/>
      <c r="DS42" s="143"/>
      <c r="DT42" s="143"/>
      <c r="DU42" s="143"/>
      <c r="DV42" s="143"/>
      <c r="DW42" s="143"/>
      <c r="DX42" s="143"/>
      <c r="DY42" s="143"/>
      <c r="DZ42" s="143"/>
      <c r="EA42" s="143"/>
      <c r="EB42" s="143"/>
      <c r="EC42" s="143"/>
      <c r="ED42" s="143"/>
      <c r="EE42" s="143"/>
      <c r="EF42" s="143"/>
      <c r="EG42" s="143"/>
      <c r="EH42" s="143"/>
      <c r="EI42" s="143"/>
      <c r="EJ42" s="143"/>
      <c r="EK42" s="143"/>
      <c r="EL42" s="143"/>
      <c r="EM42" s="143"/>
      <c r="EN42" s="143"/>
      <c r="EO42" s="143"/>
      <c r="EP42" s="143"/>
      <c r="EQ42" s="143"/>
      <c r="ER42" s="143"/>
      <c r="ES42" s="143"/>
      <c r="ET42" s="143"/>
      <c r="EU42" s="143"/>
      <c r="EV42" s="143"/>
      <c r="EW42" s="143"/>
      <c r="EX42" s="143"/>
      <c r="EY42" s="143"/>
      <c r="EZ42" s="143"/>
      <c r="FA42" s="143"/>
      <c r="FB42" s="143"/>
    </row>
    <row r="43" spans="1:158">
      <c r="A43" s="70"/>
      <c r="B43" s="70"/>
      <c r="C43" s="72"/>
      <c r="D43" s="70"/>
      <c r="E43" s="70"/>
      <c r="F43" s="70"/>
      <c r="G43" s="70"/>
      <c r="H43" s="70"/>
      <c r="I43" s="7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</row>
    <row r="44" spans="1:158">
      <c r="A44" s="70"/>
      <c r="B44" s="70"/>
      <c r="C44" s="72"/>
      <c r="D44" s="70"/>
      <c r="E44" s="70"/>
      <c r="F44" s="70"/>
      <c r="G44" s="70"/>
      <c r="H44" s="70"/>
      <c r="I44" s="7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</row>
    <row r="45" spans="1:158">
      <c r="A45" s="70"/>
      <c r="B45" s="70"/>
      <c r="C45" s="72"/>
      <c r="D45" s="70"/>
      <c r="E45" s="70"/>
      <c r="F45" s="70"/>
      <c r="G45" s="70"/>
      <c r="H45" s="70"/>
      <c r="I45" s="7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</row>
    <row r="46" spans="1:158">
      <c r="A46" s="70"/>
      <c r="B46" s="70"/>
      <c r="C46" s="72"/>
      <c r="D46" s="70"/>
      <c r="E46" s="70"/>
      <c r="F46" s="70"/>
      <c r="G46" s="70"/>
      <c r="H46" s="70"/>
      <c r="I46" s="7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</row>
    <row r="47" spans="1:158">
      <c r="A47" s="70"/>
      <c r="B47" s="70"/>
      <c r="C47" s="72"/>
      <c r="D47" s="70"/>
      <c r="E47" s="70"/>
      <c r="F47" s="70"/>
      <c r="G47" s="70"/>
      <c r="H47" s="70"/>
      <c r="I47" s="7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</row>
    <row r="48" spans="1:158">
      <c r="A48" s="70"/>
      <c r="B48" s="70"/>
      <c r="C48" s="72"/>
      <c r="D48" s="70"/>
      <c r="E48" s="70"/>
      <c r="F48" s="70"/>
      <c r="G48" s="70"/>
      <c r="H48" s="70"/>
      <c r="I48" s="7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</row>
    <row r="49" spans="1:26">
      <c r="A49" s="70"/>
      <c r="B49" s="70"/>
      <c r="C49" s="72"/>
      <c r="D49" s="70"/>
      <c r="E49" s="70"/>
      <c r="F49" s="70"/>
      <c r="G49" s="70"/>
      <c r="H49" s="70"/>
      <c r="I49" s="7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</row>
    <row r="50" spans="1:26">
      <c r="A50" s="70"/>
      <c r="B50" s="70"/>
      <c r="C50" s="72"/>
      <c r="D50" s="70"/>
      <c r="E50" s="70"/>
      <c r="F50" s="70"/>
      <c r="G50" s="70"/>
      <c r="H50" s="70"/>
      <c r="I50" s="7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</row>
    <row r="51" spans="1:26">
      <c r="A51" s="70"/>
      <c r="B51" s="70"/>
      <c r="C51" s="72"/>
      <c r="D51" s="70"/>
      <c r="E51" s="70"/>
      <c r="F51" s="70"/>
      <c r="G51" s="70"/>
      <c r="H51" s="70"/>
      <c r="I51" s="7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</row>
    <row r="52" spans="1:26">
      <c r="A52" s="70"/>
      <c r="B52" s="70"/>
      <c r="C52" s="72"/>
      <c r="D52" s="70"/>
      <c r="E52" s="70"/>
      <c r="F52" s="70"/>
      <c r="G52" s="70"/>
      <c r="H52" s="70"/>
      <c r="I52" s="7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</row>
    <row r="53" spans="1:26">
      <c r="A53" s="70"/>
      <c r="B53" s="70"/>
      <c r="C53" s="72"/>
      <c r="D53" s="70"/>
      <c r="E53" s="70"/>
      <c r="F53" s="70"/>
      <c r="G53" s="70"/>
      <c r="H53" s="70"/>
      <c r="I53" s="7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</row>
    <row r="54" spans="1:26">
      <c r="A54" s="70"/>
      <c r="B54" s="70"/>
      <c r="C54" s="72"/>
      <c r="D54" s="70"/>
      <c r="E54" s="70"/>
      <c r="F54" s="70"/>
      <c r="G54" s="70"/>
      <c r="H54" s="70"/>
      <c r="I54" s="7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</row>
    <row r="55" spans="1:26">
      <c r="A55" s="70"/>
      <c r="B55" s="70"/>
      <c r="C55" s="72"/>
      <c r="D55" s="70"/>
      <c r="E55" s="70"/>
      <c r="F55" s="70"/>
      <c r="G55" s="70"/>
      <c r="H55" s="70"/>
      <c r="I55" s="7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</row>
    <row r="56" spans="1:26">
      <c r="A56" s="70"/>
      <c r="B56" s="70"/>
      <c r="C56" s="72"/>
      <c r="D56" s="70"/>
      <c r="E56" s="70"/>
      <c r="F56" s="70"/>
      <c r="G56" s="70"/>
      <c r="H56" s="70"/>
      <c r="I56" s="70"/>
      <c r="J56" s="190"/>
      <c r="K56" s="190"/>
      <c r="L56" s="190"/>
      <c r="M56" s="190"/>
      <c r="N56" s="190"/>
      <c r="O56" s="190"/>
      <c r="P56" s="190"/>
      <c r="Q56" s="190"/>
      <c r="R56" s="190"/>
      <c r="S56" s="190"/>
      <c r="T56" s="190"/>
      <c r="U56" s="190"/>
      <c r="V56" s="190"/>
      <c r="W56" s="190"/>
      <c r="X56" s="190"/>
      <c r="Y56" s="190"/>
      <c r="Z56" s="190"/>
    </row>
    <row r="57" spans="1:26">
      <c r="A57" s="70"/>
      <c r="B57" s="70"/>
      <c r="C57" s="72"/>
      <c r="D57" s="70"/>
      <c r="E57" s="70"/>
      <c r="F57" s="70"/>
      <c r="G57" s="70"/>
      <c r="H57" s="70"/>
      <c r="I57" s="70"/>
      <c r="J57" s="190"/>
      <c r="K57" s="190"/>
      <c r="L57" s="190"/>
      <c r="M57" s="190"/>
      <c r="N57" s="190"/>
      <c r="O57" s="190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</row>
    <row r="58" spans="1:26">
      <c r="A58" s="70"/>
      <c r="B58" s="70"/>
      <c r="C58" s="72"/>
      <c r="D58" s="70"/>
      <c r="E58" s="70"/>
      <c r="F58" s="70"/>
      <c r="G58" s="70"/>
      <c r="H58" s="70"/>
      <c r="I58" s="70"/>
      <c r="J58" s="190"/>
      <c r="K58" s="190"/>
      <c r="L58" s="190"/>
      <c r="M58" s="190"/>
      <c r="N58" s="190"/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190"/>
      <c r="Z58" s="190"/>
    </row>
    <row r="59" spans="1:26">
      <c r="A59" s="70"/>
      <c r="B59" s="70"/>
      <c r="C59" s="72"/>
      <c r="D59" s="70"/>
      <c r="E59" s="70"/>
      <c r="F59" s="70"/>
      <c r="G59" s="70"/>
      <c r="H59" s="70"/>
      <c r="I59" s="7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90"/>
      <c r="U59" s="190"/>
      <c r="V59" s="190"/>
      <c r="W59" s="190"/>
      <c r="X59" s="190"/>
      <c r="Y59" s="190"/>
      <c r="Z59" s="190"/>
    </row>
    <row r="60" spans="1:26">
      <c r="A60" s="70"/>
      <c r="B60" s="70"/>
      <c r="C60" s="72"/>
      <c r="D60" s="70"/>
      <c r="E60" s="70"/>
      <c r="F60" s="70"/>
      <c r="G60" s="70"/>
      <c r="H60" s="70"/>
      <c r="I60" s="7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0"/>
      <c r="V60" s="190"/>
      <c r="W60" s="190"/>
      <c r="X60" s="190"/>
      <c r="Y60" s="190"/>
      <c r="Z60" s="190"/>
    </row>
    <row r="61" spans="1:26">
      <c r="A61" s="70"/>
      <c r="B61" s="70"/>
      <c r="C61" s="72"/>
      <c r="D61" s="70"/>
      <c r="E61" s="70"/>
      <c r="F61" s="70"/>
      <c r="G61" s="70"/>
      <c r="H61" s="70"/>
      <c r="I61" s="7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</row>
    <row r="62" spans="1:26">
      <c r="A62" s="70"/>
      <c r="B62" s="70"/>
      <c r="C62" s="72"/>
      <c r="D62" s="70"/>
      <c r="E62" s="70"/>
      <c r="F62" s="70"/>
      <c r="G62" s="70"/>
      <c r="H62" s="70"/>
      <c r="I62" s="7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</row>
    <row r="63" spans="1:26">
      <c r="A63" s="70"/>
      <c r="B63" s="70"/>
      <c r="C63" s="72"/>
      <c r="D63" s="70"/>
      <c r="E63" s="70"/>
      <c r="F63" s="70"/>
      <c r="G63" s="70"/>
      <c r="H63" s="70"/>
      <c r="I63" s="70"/>
      <c r="J63" s="190"/>
      <c r="K63" s="190"/>
      <c r="L63" s="190"/>
      <c r="M63" s="190"/>
      <c r="N63" s="190"/>
      <c r="O63" s="190"/>
      <c r="P63" s="190"/>
      <c r="Q63" s="190"/>
      <c r="R63" s="190"/>
      <c r="S63" s="190"/>
      <c r="T63" s="190"/>
      <c r="U63" s="190"/>
      <c r="V63" s="190"/>
      <c r="W63" s="190"/>
      <c r="X63" s="190"/>
      <c r="Y63" s="190"/>
      <c r="Z63" s="190"/>
    </row>
    <row r="64" spans="1:26">
      <c r="A64" s="70"/>
      <c r="B64" s="70"/>
      <c r="C64" s="72"/>
      <c r="D64" s="70"/>
      <c r="E64" s="70"/>
      <c r="F64" s="70"/>
      <c r="G64" s="70"/>
      <c r="H64" s="70"/>
      <c r="I64" s="7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</row>
    <row r="65" spans="1:26">
      <c r="A65" s="70"/>
      <c r="B65" s="70"/>
      <c r="C65" s="72"/>
      <c r="D65" s="70"/>
      <c r="E65" s="70"/>
      <c r="F65" s="70"/>
      <c r="G65" s="70"/>
      <c r="H65" s="70"/>
      <c r="I65" s="7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</row>
  </sheetData>
  <sheetProtection sheet="1" objects="1" scenarios="1"/>
  <mergeCells count="9">
    <mergeCell ref="A2:B3"/>
    <mergeCell ref="A41:B41"/>
    <mergeCell ref="A42:B42"/>
    <mergeCell ref="C2:C3"/>
    <mergeCell ref="D2:D3"/>
    <mergeCell ref="E2:E3"/>
    <mergeCell ref="F2:F3"/>
    <mergeCell ref="G2:G3"/>
    <mergeCell ref="H2:H3"/>
  </mergeCells>
  <pageMargins left="0" right="0" top="0" bottom="0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66"/>
  <sheetViews>
    <sheetView zoomScale="125" zoomScaleNormal="125" workbookViewId="0">
      <pane xSplit="2" ySplit="4" topLeftCell="C41" activePane="bottomRight" state="frozen"/>
      <selection pane="topRight" activeCell="C1" sqref="C1"/>
      <selection pane="bottomLeft" activeCell="A5" sqref="A5"/>
      <selection pane="bottomRight" activeCell="H52" sqref="H52"/>
    </sheetView>
  </sheetViews>
  <sheetFormatPr baseColWidth="10" defaultRowHeight="12.75"/>
  <cols>
    <col min="1" max="1" width="3.28515625" style="141" customWidth="1"/>
    <col min="2" max="2" width="19.28515625" style="141" customWidth="1"/>
    <col min="3" max="3" width="12.7109375" style="141" customWidth="1"/>
    <col min="4" max="4" width="13.28515625" style="141" customWidth="1"/>
    <col min="5" max="5" width="11.7109375" style="141" customWidth="1"/>
    <col min="6" max="6" width="10.7109375" style="141" customWidth="1"/>
    <col min="7" max="7" width="13.7109375" style="141" customWidth="1"/>
    <col min="8" max="8" width="12.7109375" style="141" customWidth="1"/>
    <col min="9" max="9" width="11.7109375" style="141" customWidth="1"/>
    <col min="10" max="11" width="9.7109375" style="141" customWidth="1"/>
    <col min="12" max="13" width="8.7109375" style="141" customWidth="1"/>
    <col min="14" max="17" width="11.42578125" style="141"/>
    <col min="18" max="18" width="3.7109375" style="141" customWidth="1"/>
    <col min="19" max="19" width="4.7109375" style="141" customWidth="1"/>
    <col min="20" max="16384" width="11.42578125" style="141"/>
  </cols>
  <sheetData>
    <row r="1" spans="1:26" s="140" customFormat="1" ht="18" customHeight="1" thickBot="1">
      <c r="A1" s="35" t="s">
        <v>122</v>
      </c>
      <c r="B1" s="147"/>
      <c r="C1" s="148"/>
      <c r="D1" s="149"/>
      <c r="E1" s="149"/>
      <c r="F1" s="149"/>
      <c r="G1" s="149"/>
      <c r="H1" s="149"/>
      <c r="I1" s="138"/>
      <c r="J1" s="13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</row>
    <row r="2" spans="1:26" s="32" customFormat="1" ht="12" customHeight="1">
      <c r="A2" s="282" t="s">
        <v>0</v>
      </c>
      <c r="B2" s="283"/>
      <c r="C2" s="290" t="s">
        <v>69</v>
      </c>
      <c r="D2" s="276" t="s">
        <v>94</v>
      </c>
      <c r="E2" s="276" t="s">
        <v>115</v>
      </c>
      <c r="F2" s="276" t="s">
        <v>70</v>
      </c>
      <c r="G2" s="276" t="s">
        <v>144</v>
      </c>
      <c r="H2" s="276" t="s">
        <v>145</v>
      </c>
      <c r="I2" s="276" t="s">
        <v>146</v>
      </c>
      <c r="J2" s="276" t="s">
        <v>147</v>
      </c>
      <c r="K2" s="276" t="s">
        <v>148</v>
      </c>
      <c r="L2" s="276" t="s">
        <v>149</v>
      </c>
      <c r="M2" s="279" t="s">
        <v>150</v>
      </c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26" s="32" customFormat="1" ht="12" customHeight="1">
      <c r="A3" s="284"/>
      <c r="B3" s="285"/>
      <c r="C3" s="291"/>
      <c r="D3" s="277"/>
      <c r="E3" s="277"/>
      <c r="F3" s="277"/>
      <c r="G3" s="277"/>
      <c r="H3" s="277"/>
      <c r="I3" s="277"/>
      <c r="J3" s="277"/>
      <c r="K3" s="277"/>
      <c r="L3" s="277"/>
      <c r="M3" s="280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26" s="32" customFormat="1" ht="12" customHeight="1" thickBot="1">
      <c r="A4" s="286"/>
      <c r="B4" s="287"/>
      <c r="C4" s="292"/>
      <c r="D4" s="278"/>
      <c r="E4" s="278"/>
      <c r="F4" s="278"/>
      <c r="G4" s="278"/>
      <c r="H4" s="278"/>
      <c r="I4" s="278"/>
      <c r="J4" s="278"/>
      <c r="K4" s="278"/>
      <c r="L4" s="278"/>
      <c r="M4" s="281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26" s="32" customFormat="1" ht="13.35" customHeight="1" thickBot="1">
      <c r="A5" s="133">
        <v>1</v>
      </c>
      <c r="B5" s="134" t="s">
        <v>3</v>
      </c>
      <c r="C5" s="88">
        <v>278271502</v>
      </c>
      <c r="D5" s="102">
        <v>5642784</v>
      </c>
      <c r="E5" s="88">
        <f>C5-D5</f>
        <v>272628718</v>
      </c>
      <c r="F5" s="102">
        <v>281084116</v>
      </c>
      <c r="G5" s="88">
        <v>67877475.450000003</v>
      </c>
      <c r="H5" s="102">
        <f>F5-G5</f>
        <v>213206640.55000001</v>
      </c>
      <c r="I5" s="88">
        <f>E5-H5</f>
        <v>59422077.449999988</v>
      </c>
      <c r="J5" s="102">
        <f t="shared" ref="J5:J7" si="0">G5/L5</f>
        <v>1094797.9911290323</v>
      </c>
      <c r="K5" s="158">
        <f>I5/J5</f>
        <v>54.276750534333537</v>
      </c>
      <c r="L5" s="87">
        <f>'Revenu fiscal Indice fiscale'!J5</f>
        <v>62</v>
      </c>
      <c r="M5" s="87">
        <f>L5-K5</f>
        <v>7.7232494656664628</v>
      </c>
      <c r="N5" s="193"/>
      <c r="O5" s="194"/>
      <c r="P5" s="185"/>
      <c r="Q5" s="185"/>
      <c r="R5" s="185"/>
      <c r="S5" s="185"/>
      <c r="T5" s="78"/>
      <c r="U5" s="185"/>
      <c r="V5" s="78"/>
      <c r="W5" s="78"/>
      <c r="X5" s="78"/>
      <c r="Y5" s="78"/>
      <c r="Z5" s="78"/>
    </row>
    <row r="6" spans="1:26" s="32" customFormat="1" ht="13.35" customHeight="1">
      <c r="A6" s="94">
        <v>2</v>
      </c>
      <c r="B6" s="106" t="s">
        <v>4</v>
      </c>
      <c r="C6" s="45">
        <v>13659603</v>
      </c>
      <c r="D6" s="61">
        <v>0</v>
      </c>
      <c r="E6" s="45">
        <f t="shared" ref="E6:E42" si="1">C6-D6</f>
        <v>13659603</v>
      </c>
      <c r="F6" s="61">
        <v>13021782</v>
      </c>
      <c r="G6" s="45">
        <v>6072195.2000000002</v>
      </c>
      <c r="H6" s="61">
        <f t="shared" ref="H6:H42" si="2">F6-G6</f>
        <v>6949586.7999999998</v>
      </c>
      <c r="I6" s="45">
        <f t="shared" ref="I6:I42" si="3">E6-H6</f>
        <v>6710016.2000000002</v>
      </c>
      <c r="J6" s="61">
        <f t="shared" si="0"/>
        <v>93418.38769230769</v>
      </c>
      <c r="K6" s="51">
        <f t="shared" ref="K6:K42" si="4">I6/J6</f>
        <v>71.827574482454054</v>
      </c>
      <c r="L6" s="44">
        <f>'Revenu fiscal Indice fiscale'!J6</f>
        <v>65</v>
      </c>
      <c r="M6" s="44">
        <f t="shared" ref="M6:M42" si="5">L6-K6</f>
        <v>-6.8275744824540539</v>
      </c>
      <c r="N6" s="193"/>
      <c r="O6" s="194"/>
      <c r="P6" s="185"/>
      <c r="Q6" s="185"/>
      <c r="R6" s="185"/>
      <c r="S6" s="78"/>
      <c r="T6" s="78"/>
      <c r="U6" s="185"/>
      <c r="V6" s="78"/>
      <c r="W6" s="78"/>
      <c r="X6" s="78"/>
      <c r="Y6" s="78"/>
      <c r="Z6" s="78"/>
    </row>
    <row r="7" spans="1:26" s="32" customFormat="1" ht="13.35" customHeight="1" thickBot="1">
      <c r="A7" s="94">
        <v>3</v>
      </c>
      <c r="B7" s="106" t="s">
        <v>6</v>
      </c>
      <c r="C7" s="102">
        <v>20057876</v>
      </c>
      <c r="D7" s="88">
        <v>0</v>
      </c>
      <c r="E7" s="102">
        <f t="shared" si="1"/>
        <v>20057876</v>
      </c>
      <c r="F7" s="102">
        <v>18686607</v>
      </c>
      <c r="G7" s="88">
        <v>8481365.25</v>
      </c>
      <c r="H7" s="102">
        <f t="shared" si="2"/>
        <v>10205241.75</v>
      </c>
      <c r="I7" s="88">
        <f t="shared" si="3"/>
        <v>9852634.25</v>
      </c>
      <c r="J7" s="102">
        <f t="shared" si="0"/>
        <v>139038.77459016393</v>
      </c>
      <c r="K7" s="158">
        <f t="shared" si="4"/>
        <v>70.86249342344972</v>
      </c>
      <c r="L7" s="87">
        <f>'Revenu fiscal Indice fiscale'!J7</f>
        <v>61</v>
      </c>
      <c r="M7" s="87">
        <f t="shared" si="5"/>
        <v>-9.8624934234497204</v>
      </c>
      <c r="N7" s="193"/>
      <c r="O7" s="194"/>
      <c r="P7" s="185"/>
      <c r="Q7" s="185"/>
      <c r="R7" s="185"/>
      <c r="S7" s="78"/>
      <c r="T7" s="78"/>
      <c r="U7" s="185"/>
      <c r="V7" s="78"/>
      <c r="W7" s="78"/>
      <c r="X7" s="78"/>
      <c r="Y7" s="78"/>
      <c r="Z7" s="78"/>
    </row>
    <row r="8" spans="1:26" s="32" customFormat="1" ht="13.35" customHeight="1">
      <c r="A8" s="94">
        <v>71</v>
      </c>
      <c r="B8" s="106" t="s">
        <v>59</v>
      </c>
      <c r="C8" s="45">
        <v>27938303</v>
      </c>
      <c r="D8" s="61">
        <v>0</v>
      </c>
      <c r="E8" s="45">
        <f t="shared" si="1"/>
        <v>27938303</v>
      </c>
      <c r="F8" s="61">
        <v>28178299</v>
      </c>
      <c r="G8" s="45">
        <v>8423813.3000000007</v>
      </c>
      <c r="H8" s="61">
        <f t="shared" si="2"/>
        <v>19754485.699999999</v>
      </c>
      <c r="I8" s="45">
        <f t="shared" si="3"/>
        <v>8183817.3000000007</v>
      </c>
      <c r="J8" s="61">
        <f>G8/L8</f>
        <v>161996.40961538462</v>
      </c>
      <c r="K8" s="51">
        <f t="shared" si="4"/>
        <v>50.51851037581757</v>
      </c>
      <c r="L8" s="44">
        <f>'Revenu fiscal Indice fiscale'!J8</f>
        <v>52</v>
      </c>
      <c r="M8" s="44">
        <f t="shared" si="5"/>
        <v>1.48148962418243</v>
      </c>
      <c r="N8" s="193"/>
      <c r="O8" s="194"/>
      <c r="P8" s="185"/>
      <c r="Q8" s="185"/>
      <c r="R8" s="185"/>
      <c r="S8" s="78"/>
      <c r="T8" s="78"/>
      <c r="U8" s="185"/>
      <c r="V8" s="78"/>
      <c r="W8" s="78"/>
      <c r="X8" s="78"/>
      <c r="Y8" s="78"/>
      <c r="Z8" s="78"/>
    </row>
    <row r="9" spans="1:26" s="32" customFormat="1" ht="13.35" customHeight="1" thickBot="1">
      <c r="A9" s="94">
        <v>6</v>
      </c>
      <c r="B9" s="106" t="s">
        <v>7</v>
      </c>
      <c r="C9" s="102">
        <v>8255073</v>
      </c>
      <c r="D9" s="88">
        <v>149421</v>
      </c>
      <c r="E9" s="102">
        <f t="shared" si="1"/>
        <v>8105652</v>
      </c>
      <c r="F9" s="102">
        <v>8263562</v>
      </c>
      <c r="G9" s="88">
        <v>2740159.65</v>
      </c>
      <c r="H9" s="102">
        <f t="shared" si="2"/>
        <v>5523402.3499999996</v>
      </c>
      <c r="I9" s="88">
        <f t="shared" si="3"/>
        <v>2582249.6500000004</v>
      </c>
      <c r="J9" s="102">
        <f t="shared" ref="J9:J42" si="6">G9/L9</f>
        <v>44920.65</v>
      </c>
      <c r="K9" s="158">
        <f t="shared" si="4"/>
        <v>57.484690225987386</v>
      </c>
      <c r="L9" s="87">
        <f>'Revenu fiscal Indice fiscale'!J9</f>
        <v>61</v>
      </c>
      <c r="M9" s="87">
        <f t="shared" si="5"/>
        <v>3.5153097740126142</v>
      </c>
      <c r="N9" s="193"/>
      <c r="O9" s="194"/>
      <c r="P9" s="185"/>
      <c r="Q9" s="185"/>
      <c r="R9" s="185"/>
      <c r="S9" s="78"/>
      <c r="T9" s="78"/>
      <c r="U9" s="185"/>
      <c r="V9" s="78"/>
      <c r="W9" s="78"/>
      <c r="X9" s="78"/>
      <c r="Y9" s="78"/>
      <c r="Z9" s="78"/>
    </row>
    <row r="10" spans="1:26" s="32" customFormat="1" ht="13.35" customHeight="1">
      <c r="A10" s="94">
        <v>7</v>
      </c>
      <c r="B10" s="106" t="s">
        <v>8</v>
      </c>
      <c r="C10" s="45">
        <v>9294905</v>
      </c>
      <c r="D10" s="61">
        <v>0</v>
      </c>
      <c r="E10" s="45">
        <f t="shared" si="1"/>
        <v>9294905</v>
      </c>
      <c r="F10" s="61">
        <v>9351084</v>
      </c>
      <c r="G10" s="45">
        <v>3790211.6</v>
      </c>
      <c r="H10" s="61">
        <f t="shared" si="2"/>
        <v>5560872.4000000004</v>
      </c>
      <c r="I10" s="45">
        <f t="shared" si="3"/>
        <v>3734032.5999999996</v>
      </c>
      <c r="J10" s="61">
        <f t="shared" si="6"/>
        <v>51219.075675675675</v>
      </c>
      <c r="K10" s="51">
        <f t="shared" si="4"/>
        <v>72.903162556940089</v>
      </c>
      <c r="L10" s="44">
        <f>'Revenu fiscal Indice fiscale'!J10</f>
        <v>74</v>
      </c>
      <c r="M10" s="44">
        <f t="shared" si="5"/>
        <v>1.0968374430599113</v>
      </c>
      <c r="N10" s="193"/>
      <c r="O10" s="194"/>
      <c r="P10" s="185"/>
      <c r="Q10" s="185"/>
      <c r="R10" s="185"/>
      <c r="S10" s="78"/>
      <c r="T10" s="78"/>
      <c r="U10" s="185"/>
      <c r="V10" s="78"/>
      <c r="W10" s="78"/>
      <c r="X10" s="78"/>
      <c r="Y10" s="78"/>
      <c r="Z10" s="78"/>
    </row>
    <row r="11" spans="1:26" s="32" customFormat="1" ht="13.35" customHeight="1" thickBot="1">
      <c r="A11" s="94">
        <v>8</v>
      </c>
      <c r="B11" s="106" t="s">
        <v>9</v>
      </c>
      <c r="C11" s="102">
        <v>1288009</v>
      </c>
      <c r="D11" s="88">
        <v>50974</v>
      </c>
      <c r="E11" s="102">
        <f t="shared" si="1"/>
        <v>1237035</v>
      </c>
      <c r="F11" s="102">
        <v>1453157</v>
      </c>
      <c r="G11" s="88">
        <v>686483.1</v>
      </c>
      <c r="H11" s="102">
        <f t="shared" si="2"/>
        <v>766673.9</v>
      </c>
      <c r="I11" s="88">
        <f t="shared" si="3"/>
        <v>470361.1</v>
      </c>
      <c r="J11" s="102">
        <f t="shared" si="6"/>
        <v>9806.9014285714275</v>
      </c>
      <c r="K11" s="158">
        <f t="shared" si="4"/>
        <v>47.962254278364611</v>
      </c>
      <c r="L11" s="87">
        <f>'Revenu fiscal Indice fiscale'!J11</f>
        <v>70</v>
      </c>
      <c r="M11" s="87">
        <f t="shared" si="5"/>
        <v>22.037745721635389</v>
      </c>
      <c r="N11" s="193"/>
      <c r="O11" s="194"/>
      <c r="P11" s="185"/>
      <c r="Q11" s="185"/>
      <c r="R11" s="185"/>
      <c r="S11" s="78"/>
      <c r="T11" s="78"/>
      <c r="U11" s="185"/>
      <c r="V11" s="78"/>
      <c r="W11" s="78"/>
      <c r="X11" s="78"/>
      <c r="Y11" s="78"/>
      <c r="Z11" s="78"/>
    </row>
    <row r="12" spans="1:26" s="32" customFormat="1" ht="13.35" customHeight="1">
      <c r="A12" s="94">
        <v>9</v>
      </c>
      <c r="B12" s="106" t="s">
        <v>10</v>
      </c>
      <c r="C12" s="45">
        <v>21018701</v>
      </c>
      <c r="D12" s="61">
        <v>0</v>
      </c>
      <c r="E12" s="45">
        <f t="shared" si="1"/>
        <v>21018701</v>
      </c>
      <c r="F12" s="61">
        <v>21455273</v>
      </c>
      <c r="G12" s="45">
        <v>8907925.9499999993</v>
      </c>
      <c r="H12" s="61">
        <f t="shared" si="2"/>
        <v>12547347.050000001</v>
      </c>
      <c r="I12" s="45">
        <f t="shared" si="3"/>
        <v>8471353.9499999993</v>
      </c>
      <c r="J12" s="61">
        <f t="shared" si="6"/>
        <v>146031.57295081965</v>
      </c>
      <c r="K12" s="51">
        <f t="shared" si="4"/>
        <v>58.010427326239729</v>
      </c>
      <c r="L12" s="44">
        <f>'Revenu fiscal Indice fiscale'!J12</f>
        <v>61</v>
      </c>
      <c r="M12" s="44">
        <f t="shared" si="5"/>
        <v>2.9895726737602715</v>
      </c>
      <c r="N12" s="193"/>
      <c r="O12" s="194"/>
      <c r="P12" s="185"/>
      <c r="Q12" s="185"/>
      <c r="R12" s="185"/>
      <c r="S12" s="78"/>
      <c r="T12" s="78"/>
      <c r="U12" s="185"/>
      <c r="V12" s="78"/>
      <c r="W12" s="78"/>
      <c r="X12" s="78"/>
      <c r="Y12" s="78"/>
      <c r="Z12" s="78"/>
    </row>
    <row r="13" spans="1:26" s="32" customFormat="1" ht="13.35" customHeight="1" thickBot="1">
      <c r="A13" s="94">
        <v>10</v>
      </c>
      <c r="B13" s="106" t="s">
        <v>11</v>
      </c>
      <c r="C13" s="102">
        <v>5286709</v>
      </c>
      <c r="D13" s="88">
        <v>0</v>
      </c>
      <c r="E13" s="102">
        <f t="shared" si="1"/>
        <v>5286709</v>
      </c>
      <c r="F13" s="102">
        <v>5194734</v>
      </c>
      <c r="G13" s="88">
        <v>1752113.75</v>
      </c>
      <c r="H13" s="102">
        <f t="shared" si="2"/>
        <v>3442620.25</v>
      </c>
      <c r="I13" s="88">
        <f t="shared" si="3"/>
        <v>1844088.75</v>
      </c>
      <c r="J13" s="102">
        <f t="shared" si="6"/>
        <v>25766.378676470587</v>
      </c>
      <c r="K13" s="158">
        <f t="shared" si="4"/>
        <v>71.569574178617117</v>
      </c>
      <c r="L13" s="87">
        <f>'Revenu fiscal Indice fiscale'!J13</f>
        <v>68</v>
      </c>
      <c r="M13" s="87">
        <f t="shared" si="5"/>
        <v>-3.5695741786171169</v>
      </c>
      <c r="N13" s="193"/>
      <c r="O13" s="194"/>
      <c r="P13" s="185"/>
      <c r="Q13" s="185"/>
      <c r="R13" s="185"/>
      <c r="S13" s="78"/>
      <c r="T13" s="78"/>
      <c r="U13" s="185"/>
      <c r="V13" s="78"/>
      <c r="W13" s="78"/>
      <c r="X13" s="78"/>
      <c r="Y13" s="78"/>
      <c r="Z13" s="78"/>
    </row>
    <row r="14" spans="1:26" s="32" customFormat="1" ht="13.35" customHeight="1">
      <c r="A14" s="94">
        <v>11</v>
      </c>
      <c r="B14" s="106" t="s">
        <v>12</v>
      </c>
      <c r="C14" s="45">
        <v>30028811</v>
      </c>
      <c r="D14" s="61">
        <v>0</v>
      </c>
      <c r="E14" s="45">
        <f t="shared" si="1"/>
        <v>30028811</v>
      </c>
      <c r="F14" s="61">
        <v>29574090</v>
      </c>
      <c r="G14" s="45">
        <v>9566085.1500000004</v>
      </c>
      <c r="H14" s="61">
        <f t="shared" si="2"/>
        <v>20008004.850000001</v>
      </c>
      <c r="I14" s="45">
        <f t="shared" si="3"/>
        <v>10020806.149999999</v>
      </c>
      <c r="J14" s="61">
        <f t="shared" si="6"/>
        <v>140677.72279411764</v>
      </c>
      <c r="K14" s="51">
        <f t="shared" si="4"/>
        <v>71.232359686867298</v>
      </c>
      <c r="L14" s="44">
        <f>'Revenu fiscal Indice fiscale'!J14</f>
        <v>68</v>
      </c>
      <c r="M14" s="44">
        <f t="shared" si="5"/>
        <v>-3.2323596868672979</v>
      </c>
      <c r="N14" s="193"/>
      <c r="O14" s="194"/>
      <c r="P14" s="185"/>
      <c r="Q14" s="185"/>
      <c r="R14" s="185"/>
      <c r="S14" s="78"/>
      <c r="T14" s="78"/>
      <c r="U14" s="185"/>
      <c r="V14" s="78"/>
      <c r="W14" s="78"/>
      <c r="X14" s="78"/>
      <c r="Y14" s="78"/>
      <c r="Z14" s="78"/>
    </row>
    <row r="15" spans="1:26" s="32" customFormat="1" ht="13.35" customHeight="1" thickBot="1">
      <c r="A15" s="94">
        <v>12</v>
      </c>
      <c r="B15" s="106" t="s">
        <v>13</v>
      </c>
      <c r="C15" s="102">
        <v>24362972</v>
      </c>
      <c r="D15" s="88">
        <v>0</v>
      </c>
      <c r="E15" s="102">
        <f t="shared" si="1"/>
        <v>24362972</v>
      </c>
      <c r="F15" s="102">
        <v>25960719</v>
      </c>
      <c r="G15" s="88">
        <v>9569250.5999999996</v>
      </c>
      <c r="H15" s="102">
        <f t="shared" si="2"/>
        <v>16391468.4</v>
      </c>
      <c r="I15" s="88">
        <f t="shared" si="3"/>
        <v>7971503.5999999996</v>
      </c>
      <c r="J15" s="102">
        <f t="shared" si="6"/>
        <v>151892.86666666667</v>
      </c>
      <c r="K15" s="158">
        <f t="shared" si="4"/>
        <v>52.481092594648942</v>
      </c>
      <c r="L15" s="87">
        <f>'Revenu fiscal Indice fiscale'!J15</f>
        <v>63</v>
      </c>
      <c r="M15" s="87">
        <f t="shared" si="5"/>
        <v>10.518907405351058</v>
      </c>
      <c r="N15" s="193"/>
      <c r="O15" s="194"/>
      <c r="P15" s="185"/>
      <c r="Q15" s="185"/>
      <c r="R15" s="185"/>
      <c r="S15" s="78"/>
      <c r="T15" s="78"/>
      <c r="U15" s="185"/>
      <c r="V15" s="78"/>
      <c r="W15" s="78"/>
      <c r="X15" s="78"/>
      <c r="Y15" s="78"/>
      <c r="Z15" s="78"/>
    </row>
    <row r="16" spans="1:26" s="32" customFormat="1" ht="13.35" customHeight="1">
      <c r="A16" s="94">
        <v>73</v>
      </c>
      <c r="B16" s="106" t="s">
        <v>119</v>
      </c>
      <c r="C16" s="45">
        <v>43501015</v>
      </c>
      <c r="D16" s="61">
        <v>82567</v>
      </c>
      <c r="E16" s="45">
        <f t="shared" si="1"/>
        <v>43418448</v>
      </c>
      <c r="F16" s="61">
        <v>41730843</v>
      </c>
      <c r="G16" s="45">
        <v>20768825.550000001</v>
      </c>
      <c r="H16" s="61">
        <f t="shared" si="2"/>
        <v>20962017.449999999</v>
      </c>
      <c r="I16" s="45">
        <f t="shared" si="3"/>
        <v>22456430.550000001</v>
      </c>
      <c r="J16" s="61">
        <f t="shared" si="6"/>
        <v>350908.0490789474</v>
      </c>
      <c r="K16" s="51">
        <f t="shared" si="4"/>
        <v>63.995199337669639</v>
      </c>
      <c r="L16" s="44">
        <f>'Revenu fiscal Indice fiscale'!J16</f>
        <v>59.185948012630007</v>
      </c>
      <c r="M16" s="44">
        <f t="shared" si="5"/>
        <v>-4.8092513250396323</v>
      </c>
      <c r="N16" s="193"/>
      <c r="O16" s="194"/>
      <c r="P16" s="185"/>
      <c r="Q16" s="185"/>
      <c r="R16" s="185"/>
      <c r="S16" s="78"/>
      <c r="T16" s="78"/>
      <c r="U16" s="185"/>
      <c r="V16" s="78"/>
      <c r="W16" s="78"/>
      <c r="X16" s="78"/>
      <c r="Y16" s="78"/>
      <c r="Z16" s="78"/>
    </row>
    <row r="17" spans="1:26" s="32" customFormat="1" ht="13.35" customHeight="1" thickBot="1">
      <c r="A17" s="94">
        <v>15</v>
      </c>
      <c r="B17" s="106" t="s">
        <v>16</v>
      </c>
      <c r="C17" s="102">
        <v>27018683</v>
      </c>
      <c r="D17" s="88">
        <v>0</v>
      </c>
      <c r="E17" s="102">
        <f t="shared" si="1"/>
        <v>27018683</v>
      </c>
      <c r="F17" s="102">
        <v>26756371</v>
      </c>
      <c r="G17" s="88">
        <v>10712940.449999999</v>
      </c>
      <c r="H17" s="102">
        <f t="shared" si="2"/>
        <v>16043430.550000001</v>
      </c>
      <c r="I17" s="88">
        <f t="shared" si="3"/>
        <v>10975252.449999999</v>
      </c>
      <c r="J17" s="102">
        <f t="shared" si="6"/>
        <v>159894.63358208953</v>
      </c>
      <c r="K17" s="158">
        <f t="shared" si="4"/>
        <v>68.640530355043651</v>
      </c>
      <c r="L17" s="87">
        <f>'Revenu fiscal Indice fiscale'!J17</f>
        <v>67</v>
      </c>
      <c r="M17" s="87">
        <f t="shared" si="5"/>
        <v>-1.6405303550436514</v>
      </c>
      <c r="N17" s="193"/>
      <c r="O17" s="194"/>
      <c r="P17" s="185"/>
      <c r="Q17" s="185"/>
      <c r="R17" s="185"/>
      <c r="S17" s="78"/>
      <c r="T17" s="78"/>
      <c r="U17" s="185"/>
      <c r="V17" s="78"/>
      <c r="W17" s="78"/>
      <c r="X17" s="78"/>
      <c r="Y17" s="78"/>
      <c r="Z17" s="78"/>
    </row>
    <row r="18" spans="1:26" s="32" customFormat="1" ht="13.35" customHeight="1">
      <c r="A18" s="94">
        <v>16</v>
      </c>
      <c r="B18" s="106" t="s">
        <v>17</v>
      </c>
      <c r="C18" s="45">
        <v>21179394</v>
      </c>
      <c r="D18" s="61">
        <v>492840</v>
      </c>
      <c r="E18" s="45">
        <f t="shared" si="1"/>
        <v>20686554</v>
      </c>
      <c r="F18" s="61">
        <v>21180856</v>
      </c>
      <c r="G18" s="45">
        <v>11939265.85</v>
      </c>
      <c r="H18" s="61">
        <f t="shared" si="2"/>
        <v>9241590.1500000004</v>
      </c>
      <c r="I18" s="45">
        <f t="shared" si="3"/>
        <v>11444963.85</v>
      </c>
      <c r="J18" s="61">
        <f t="shared" si="6"/>
        <v>173032.83840579708</v>
      </c>
      <c r="K18" s="51">
        <f t="shared" si="4"/>
        <v>66.14330525607653</v>
      </c>
      <c r="L18" s="44">
        <f>'Revenu fiscal Indice fiscale'!J18</f>
        <v>69</v>
      </c>
      <c r="M18" s="44">
        <f t="shared" si="5"/>
        <v>2.8566947439234696</v>
      </c>
      <c r="N18" s="193"/>
      <c r="O18" s="194"/>
      <c r="P18" s="185"/>
      <c r="Q18" s="185"/>
      <c r="R18" s="185"/>
      <c r="S18" s="78"/>
      <c r="T18" s="78"/>
      <c r="U18" s="185"/>
      <c r="V18" s="78"/>
      <c r="W18" s="78"/>
      <c r="X18" s="78"/>
      <c r="Y18" s="78"/>
      <c r="Z18" s="78"/>
    </row>
    <row r="19" spans="1:26" s="32" customFormat="1" ht="13.35" customHeight="1" thickBot="1">
      <c r="A19" s="94">
        <v>18</v>
      </c>
      <c r="B19" s="106" t="s">
        <v>19</v>
      </c>
      <c r="C19" s="102">
        <v>4580202</v>
      </c>
      <c r="D19" s="88">
        <v>0</v>
      </c>
      <c r="E19" s="102">
        <f t="shared" si="1"/>
        <v>4580202</v>
      </c>
      <c r="F19" s="102">
        <v>4818064</v>
      </c>
      <c r="G19" s="88">
        <v>2518676.2999999998</v>
      </c>
      <c r="H19" s="102">
        <f t="shared" si="2"/>
        <v>2299387.7000000002</v>
      </c>
      <c r="I19" s="88">
        <f t="shared" si="3"/>
        <v>2280814.2999999998</v>
      </c>
      <c r="J19" s="102">
        <f t="shared" si="6"/>
        <v>37039.357352941173</v>
      </c>
      <c r="K19" s="158">
        <f t="shared" si="4"/>
        <v>61.578128320816774</v>
      </c>
      <c r="L19" s="87">
        <f>'Revenu fiscal Indice fiscale'!J19</f>
        <v>68</v>
      </c>
      <c r="M19" s="87">
        <f t="shared" si="5"/>
        <v>6.4218716791832264</v>
      </c>
      <c r="N19" s="193"/>
      <c r="O19" s="194"/>
      <c r="P19" s="185"/>
      <c r="Q19" s="185"/>
      <c r="R19" s="185"/>
      <c r="S19" s="78"/>
      <c r="T19" s="78"/>
      <c r="U19" s="185"/>
      <c r="V19" s="78"/>
      <c r="W19" s="78"/>
      <c r="X19" s="78"/>
      <c r="Y19" s="78"/>
      <c r="Z19" s="78"/>
    </row>
    <row r="20" spans="1:26" s="32" customFormat="1" ht="13.35" customHeight="1">
      <c r="A20" s="94">
        <v>19</v>
      </c>
      <c r="B20" s="106" t="s">
        <v>20</v>
      </c>
      <c r="C20" s="45">
        <v>375443</v>
      </c>
      <c r="D20" s="61">
        <v>0</v>
      </c>
      <c r="E20" s="45">
        <f t="shared" si="1"/>
        <v>375443</v>
      </c>
      <c r="F20" s="61">
        <v>433711</v>
      </c>
      <c r="G20" s="45">
        <v>152928.25</v>
      </c>
      <c r="H20" s="61">
        <f t="shared" si="2"/>
        <v>280782.75</v>
      </c>
      <c r="I20" s="45">
        <f t="shared" si="3"/>
        <v>94660.25</v>
      </c>
      <c r="J20" s="61">
        <f t="shared" si="6"/>
        <v>2352.7423076923078</v>
      </c>
      <c r="K20" s="51">
        <f t="shared" si="4"/>
        <v>40.23400679730527</v>
      </c>
      <c r="L20" s="44">
        <f>'Revenu fiscal Indice fiscale'!J20</f>
        <v>65</v>
      </c>
      <c r="M20" s="44">
        <f t="shared" si="5"/>
        <v>24.76599320269473</v>
      </c>
      <c r="N20" s="193"/>
      <c r="O20" s="194"/>
      <c r="P20" s="185"/>
      <c r="Q20" s="185"/>
      <c r="R20" s="185"/>
      <c r="S20" s="78"/>
      <c r="T20" s="78"/>
      <c r="U20" s="185"/>
      <c r="V20" s="78"/>
      <c r="W20" s="78"/>
      <c r="X20" s="78"/>
      <c r="Y20" s="78"/>
      <c r="Z20" s="78"/>
    </row>
    <row r="21" spans="1:26" s="32" customFormat="1" ht="13.35" customHeight="1" thickBot="1">
      <c r="A21" s="94">
        <v>20</v>
      </c>
      <c r="B21" s="106" t="s">
        <v>21</v>
      </c>
      <c r="C21" s="102">
        <v>16354079</v>
      </c>
      <c r="D21" s="88">
        <v>512529</v>
      </c>
      <c r="E21" s="102">
        <f t="shared" si="1"/>
        <v>15841550</v>
      </c>
      <c r="F21" s="102">
        <v>16443332</v>
      </c>
      <c r="G21" s="88">
        <v>8721971.75</v>
      </c>
      <c r="H21" s="102">
        <f t="shared" si="2"/>
        <v>7721360.25</v>
      </c>
      <c r="I21" s="88">
        <f t="shared" si="3"/>
        <v>8120189.75</v>
      </c>
      <c r="J21" s="102">
        <f t="shared" si="6"/>
        <v>132151.08712121213</v>
      </c>
      <c r="K21" s="158">
        <f t="shared" si="4"/>
        <v>61.446257665303719</v>
      </c>
      <c r="L21" s="87">
        <f>'Revenu fiscal Indice fiscale'!J21</f>
        <v>66</v>
      </c>
      <c r="M21" s="87">
        <f t="shared" si="5"/>
        <v>4.5537423346962811</v>
      </c>
      <c r="N21" s="193"/>
      <c r="O21" s="194"/>
      <c r="P21" s="185"/>
      <c r="Q21" s="185"/>
      <c r="R21" s="185"/>
      <c r="S21" s="78"/>
      <c r="T21" s="78"/>
      <c r="U21" s="185"/>
      <c r="V21" s="78"/>
      <c r="W21" s="78"/>
      <c r="X21" s="78"/>
      <c r="Y21" s="78"/>
      <c r="Z21" s="78"/>
    </row>
    <row r="22" spans="1:26" s="32" customFormat="1" ht="13.35" customHeight="1">
      <c r="A22" s="94">
        <v>21</v>
      </c>
      <c r="B22" s="106" t="s">
        <v>22</v>
      </c>
      <c r="C22" s="45">
        <v>8607918</v>
      </c>
      <c r="D22" s="61">
        <v>0</v>
      </c>
      <c r="E22" s="45">
        <f t="shared" si="1"/>
        <v>8607918</v>
      </c>
      <c r="F22" s="61">
        <v>8729107</v>
      </c>
      <c r="G22" s="45">
        <v>5151635</v>
      </c>
      <c r="H22" s="61">
        <f t="shared" si="2"/>
        <v>3577472</v>
      </c>
      <c r="I22" s="45">
        <f t="shared" si="3"/>
        <v>5030446</v>
      </c>
      <c r="J22" s="61">
        <f t="shared" si="6"/>
        <v>85860.583333333328</v>
      </c>
      <c r="K22" s="51">
        <f t="shared" si="4"/>
        <v>58.588537425496959</v>
      </c>
      <c r="L22" s="44">
        <f>'Revenu fiscal Indice fiscale'!J22</f>
        <v>60</v>
      </c>
      <c r="M22" s="44">
        <f t="shared" si="5"/>
        <v>1.4114625745030409</v>
      </c>
      <c r="N22" s="193"/>
      <c r="O22" s="194"/>
      <c r="P22" s="185"/>
      <c r="Q22" s="185"/>
      <c r="R22" s="185"/>
      <c r="S22" s="78"/>
      <c r="T22" s="78"/>
      <c r="U22" s="185"/>
      <c r="V22" s="78"/>
      <c r="W22" s="78"/>
      <c r="X22" s="78"/>
      <c r="Y22" s="78"/>
      <c r="Z22" s="78"/>
    </row>
    <row r="23" spans="1:26" s="32" customFormat="1" ht="13.35" customHeight="1" thickBot="1">
      <c r="A23" s="94">
        <v>22</v>
      </c>
      <c r="B23" s="106" t="s">
        <v>23</v>
      </c>
      <c r="C23" s="102">
        <v>10955596</v>
      </c>
      <c r="D23" s="88">
        <v>0</v>
      </c>
      <c r="E23" s="102">
        <f t="shared" si="1"/>
        <v>10955596</v>
      </c>
      <c r="F23" s="102">
        <v>10965357</v>
      </c>
      <c r="G23" s="88">
        <v>5315557.75</v>
      </c>
      <c r="H23" s="102">
        <f t="shared" si="2"/>
        <v>5649799.25</v>
      </c>
      <c r="I23" s="88">
        <f t="shared" si="3"/>
        <v>5305796.75</v>
      </c>
      <c r="J23" s="102">
        <f t="shared" si="6"/>
        <v>75936.539285714287</v>
      </c>
      <c r="K23" s="158">
        <f t="shared" si="4"/>
        <v>69.871458456076411</v>
      </c>
      <c r="L23" s="87">
        <f>'Revenu fiscal Indice fiscale'!J23</f>
        <v>70</v>
      </c>
      <c r="M23" s="87">
        <f t="shared" si="5"/>
        <v>0.12854154392358907</v>
      </c>
      <c r="N23" s="193"/>
      <c r="O23" s="194"/>
      <c r="P23" s="185"/>
      <c r="Q23" s="185"/>
      <c r="R23" s="185"/>
      <c r="S23" s="78"/>
      <c r="T23" s="78"/>
      <c r="U23" s="185"/>
      <c r="V23" s="78"/>
      <c r="W23" s="78"/>
      <c r="X23" s="78"/>
      <c r="Y23" s="78"/>
      <c r="Z23" s="78"/>
    </row>
    <row r="24" spans="1:26" s="32" customFormat="1" ht="13.35" customHeight="1">
      <c r="A24" s="94">
        <v>23</v>
      </c>
      <c r="B24" s="106" t="s">
        <v>24</v>
      </c>
      <c r="C24" s="45">
        <v>951907</v>
      </c>
      <c r="D24" s="61">
        <v>0</v>
      </c>
      <c r="E24" s="45">
        <f t="shared" si="1"/>
        <v>951907</v>
      </c>
      <c r="F24" s="61">
        <v>986390</v>
      </c>
      <c r="G24" s="45">
        <v>398518.95</v>
      </c>
      <c r="H24" s="61">
        <f t="shared" si="2"/>
        <v>587871.05000000005</v>
      </c>
      <c r="I24" s="45">
        <f t="shared" si="3"/>
        <v>364035.94999999995</v>
      </c>
      <c r="J24" s="61">
        <f t="shared" si="6"/>
        <v>6641.9825000000001</v>
      </c>
      <c r="K24" s="51">
        <f t="shared" si="4"/>
        <v>54.80832718243385</v>
      </c>
      <c r="L24" s="44">
        <f>'Revenu fiscal Indice fiscale'!J24</f>
        <v>60</v>
      </c>
      <c r="M24" s="44">
        <f t="shared" si="5"/>
        <v>5.1916728175661504</v>
      </c>
      <c r="N24" s="193"/>
      <c r="O24" s="194"/>
      <c r="P24" s="185"/>
      <c r="Q24" s="185"/>
      <c r="R24" s="185"/>
      <c r="S24" s="78"/>
      <c r="T24" s="78"/>
      <c r="U24" s="185"/>
      <c r="V24" s="78"/>
      <c r="W24" s="78"/>
      <c r="X24" s="78"/>
      <c r="Y24" s="78"/>
      <c r="Z24" s="78"/>
    </row>
    <row r="25" spans="1:26" s="32" customFormat="1" ht="13.35" customHeight="1" thickBot="1">
      <c r="A25" s="94">
        <v>24</v>
      </c>
      <c r="B25" s="106" t="s">
        <v>25</v>
      </c>
      <c r="C25" s="102">
        <v>962721</v>
      </c>
      <c r="D25" s="88">
        <v>0</v>
      </c>
      <c r="E25" s="102">
        <f t="shared" si="1"/>
        <v>962721</v>
      </c>
      <c r="F25" s="102">
        <v>962645</v>
      </c>
      <c r="G25" s="88">
        <v>368030.35</v>
      </c>
      <c r="H25" s="102">
        <f t="shared" si="2"/>
        <v>594614.65</v>
      </c>
      <c r="I25" s="88">
        <f t="shared" si="3"/>
        <v>368106.35</v>
      </c>
      <c r="J25" s="102">
        <f t="shared" si="6"/>
        <v>5111.5326388888889</v>
      </c>
      <c r="K25" s="158">
        <f t="shared" si="4"/>
        <v>72.014868338983447</v>
      </c>
      <c r="L25" s="87">
        <f>'Revenu fiscal Indice fiscale'!J25</f>
        <v>72</v>
      </c>
      <c r="M25" s="87">
        <f t="shared" si="5"/>
        <v>-1.4868338983447416E-2</v>
      </c>
      <c r="N25" s="193"/>
      <c r="O25" s="194"/>
      <c r="P25" s="185"/>
      <c r="Q25" s="185"/>
      <c r="R25" s="185"/>
      <c r="S25" s="78"/>
      <c r="T25" s="78"/>
      <c r="U25" s="185"/>
      <c r="V25" s="78"/>
      <c r="W25" s="78"/>
      <c r="X25" s="78"/>
      <c r="Y25" s="78"/>
      <c r="Z25" s="78"/>
    </row>
    <row r="26" spans="1:26" s="32" customFormat="1" ht="13.35" customHeight="1">
      <c r="A26" s="94">
        <v>25</v>
      </c>
      <c r="B26" s="106" t="s">
        <v>26</v>
      </c>
      <c r="C26" s="45">
        <v>1571003</v>
      </c>
      <c r="D26" s="61">
        <v>23629</v>
      </c>
      <c r="E26" s="45">
        <f t="shared" si="1"/>
        <v>1547374</v>
      </c>
      <c r="F26" s="61">
        <v>1575671</v>
      </c>
      <c r="G26" s="45">
        <v>730317.55</v>
      </c>
      <c r="H26" s="61">
        <f t="shared" si="2"/>
        <v>845353.45</v>
      </c>
      <c r="I26" s="45">
        <f t="shared" si="3"/>
        <v>702020.55</v>
      </c>
      <c r="J26" s="61">
        <f t="shared" si="6"/>
        <v>11411.211718750001</v>
      </c>
      <c r="K26" s="51">
        <f t="shared" si="4"/>
        <v>61.520245816357559</v>
      </c>
      <c r="L26" s="44">
        <f>'Revenu fiscal Indice fiscale'!J26</f>
        <v>64</v>
      </c>
      <c r="M26" s="44">
        <f t="shared" si="5"/>
        <v>2.4797541836424415</v>
      </c>
      <c r="N26" s="193"/>
      <c r="O26" s="194"/>
      <c r="P26" s="185"/>
      <c r="Q26" s="185"/>
      <c r="R26" s="185"/>
      <c r="S26" s="78"/>
      <c r="T26" s="78"/>
      <c r="U26" s="185"/>
      <c r="V26" s="78"/>
      <c r="W26" s="78"/>
      <c r="X26" s="78"/>
      <c r="Y26" s="78"/>
      <c r="Z26" s="78"/>
    </row>
    <row r="27" spans="1:26" s="32" customFormat="1" ht="13.35" customHeight="1" thickBot="1">
      <c r="A27" s="94">
        <v>72</v>
      </c>
      <c r="B27" s="106" t="s">
        <v>60</v>
      </c>
      <c r="C27" s="102">
        <v>60076923</v>
      </c>
      <c r="D27" s="88">
        <v>0</v>
      </c>
      <c r="E27" s="102">
        <f t="shared" si="1"/>
        <v>60076923</v>
      </c>
      <c r="F27" s="102">
        <v>62235164</v>
      </c>
      <c r="G27" s="88">
        <v>17985483</v>
      </c>
      <c r="H27" s="102">
        <f t="shared" si="2"/>
        <v>44249681</v>
      </c>
      <c r="I27" s="88">
        <f t="shared" si="3"/>
        <v>15827242</v>
      </c>
      <c r="J27" s="102">
        <f t="shared" si="6"/>
        <v>249798.375</v>
      </c>
      <c r="K27" s="158">
        <f t="shared" si="4"/>
        <v>63.360067894757123</v>
      </c>
      <c r="L27" s="87">
        <f>'Revenu fiscal Indice fiscale'!J27</f>
        <v>72</v>
      </c>
      <c r="M27" s="87">
        <f t="shared" si="5"/>
        <v>8.6399321052428775</v>
      </c>
      <c r="N27" s="193"/>
      <c r="O27" s="194"/>
      <c r="P27" s="185"/>
      <c r="Q27" s="185"/>
      <c r="R27" s="185"/>
      <c r="S27" s="78"/>
      <c r="T27" s="78"/>
      <c r="U27" s="185"/>
      <c r="V27" s="78"/>
      <c r="W27" s="78"/>
      <c r="X27" s="78"/>
      <c r="Y27" s="78"/>
      <c r="Z27" s="78"/>
    </row>
    <row r="28" spans="1:26" s="32" customFormat="1" ht="13.35" customHeight="1">
      <c r="A28" s="94">
        <v>33</v>
      </c>
      <c r="B28" s="106" t="s">
        <v>27</v>
      </c>
      <c r="C28" s="45">
        <v>2751718</v>
      </c>
      <c r="D28" s="61">
        <v>0</v>
      </c>
      <c r="E28" s="45">
        <f t="shared" si="1"/>
        <v>2751718</v>
      </c>
      <c r="F28" s="61">
        <v>2643132</v>
      </c>
      <c r="G28" s="45">
        <v>722051.3</v>
      </c>
      <c r="H28" s="61">
        <f t="shared" si="2"/>
        <v>1921080.7</v>
      </c>
      <c r="I28" s="45">
        <f t="shared" si="3"/>
        <v>830637.3</v>
      </c>
      <c r="J28" s="61">
        <f t="shared" si="6"/>
        <v>10315.018571428573</v>
      </c>
      <c r="K28" s="51">
        <f t="shared" si="4"/>
        <v>80.526980562184434</v>
      </c>
      <c r="L28" s="44">
        <f>'Revenu fiscal Indice fiscale'!J28</f>
        <v>70</v>
      </c>
      <c r="M28" s="44">
        <f t="shared" si="5"/>
        <v>-10.526980562184434</v>
      </c>
      <c r="N28" s="193"/>
      <c r="O28" s="194"/>
      <c r="P28" s="185"/>
      <c r="Q28" s="185"/>
      <c r="R28" s="185"/>
      <c r="S28" s="78"/>
      <c r="T28" s="78"/>
      <c r="U28" s="185"/>
      <c r="V28" s="78"/>
      <c r="W28" s="78"/>
      <c r="X28" s="78"/>
      <c r="Y28" s="78"/>
      <c r="Z28" s="78"/>
    </row>
    <row r="29" spans="1:26" s="32" customFormat="1" ht="13.35" customHeight="1" thickBot="1">
      <c r="A29" s="94">
        <v>35</v>
      </c>
      <c r="B29" s="106" t="s">
        <v>28</v>
      </c>
      <c r="C29" s="102">
        <v>4031266</v>
      </c>
      <c r="D29" s="88">
        <v>111818</v>
      </c>
      <c r="E29" s="102">
        <f t="shared" si="1"/>
        <v>3919448</v>
      </c>
      <c r="F29" s="102">
        <v>4034652</v>
      </c>
      <c r="G29" s="88">
        <v>1040123.85</v>
      </c>
      <c r="H29" s="102">
        <f t="shared" si="2"/>
        <v>2994528.15</v>
      </c>
      <c r="I29" s="88">
        <f t="shared" si="3"/>
        <v>924919.85000000009</v>
      </c>
      <c r="J29" s="102">
        <f t="shared" si="6"/>
        <v>14055.727702702703</v>
      </c>
      <c r="K29" s="158">
        <f t="shared" si="4"/>
        <v>65.803768368545732</v>
      </c>
      <c r="L29" s="87">
        <f>'Revenu fiscal Indice fiscale'!J29</f>
        <v>74</v>
      </c>
      <c r="M29" s="87">
        <f t="shared" si="5"/>
        <v>8.1962316314542676</v>
      </c>
      <c r="N29" s="193"/>
      <c r="O29" s="194"/>
      <c r="P29" s="185"/>
      <c r="Q29" s="185"/>
      <c r="R29" s="185"/>
      <c r="S29" s="78"/>
      <c r="T29" s="78"/>
      <c r="U29" s="185"/>
      <c r="V29" s="78"/>
      <c r="W29" s="78"/>
      <c r="X29" s="78"/>
      <c r="Y29" s="78"/>
      <c r="Z29" s="78"/>
    </row>
    <row r="30" spans="1:26" s="32" customFormat="1" ht="13.35" customHeight="1">
      <c r="A30" s="94">
        <v>74</v>
      </c>
      <c r="B30" s="106" t="s">
        <v>120</v>
      </c>
      <c r="C30" s="45">
        <v>63581763</v>
      </c>
      <c r="D30" s="61">
        <v>1501622.75</v>
      </c>
      <c r="E30" s="45">
        <f t="shared" si="1"/>
        <v>62080140.25</v>
      </c>
      <c r="F30" s="61">
        <v>62645549</v>
      </c>
      <c r="G30" s="45">
        <v>29951099.5</v>
      </c>
      <c r="H30" s="61">
        <f t="shared" si="2"/>
        <v>32694449.5</v>
      </c>
      <c r="I30" s="45">
        <f t="shared" si="3"/>
        <v>29385690.75</v>
      </c>
      <c r="J30" s="61">
        <f t="shared" si="6"/>
        <v>462842.20740416955</v>
      </c>
      <c r="K30" s="51">
        <f t="shared" si="4"/>
        <v>63.489652153394509</v>
      </c>
      <c r="L30" s="44">
        <f>'Revenu fiscal Indice fiscale'!J30</f>
        <v>64.711253686174047</v>
      </c>
      <c r="M30" s="44">
        <f t="shared" si="5"/>
        <v>1.2216015327795375</v>
      </c>
      <c r="N30" s="193"/>
      <c r="O30" s="194"/>
      <c r="P30" s="185"/>
      <c r="Q30" s="185"/>
      <c r="R30" s="185"/>
      <c r="S30" s="78"/>
      <c r="T30" s="78"/>
      <c r="U30" s="185"/>
      <c r="V30" s="78"/>
      <c r="W30" s="78"/>
      <c r="X30" s="78"/>
      <c r="Y30" s="78"/>
      <c r="Z30" s="78"/>
    </row>
    <row r="31" spans="1:26" s="32" customFormat="1" ht="13.35" customHeight="1" thickBot="1">
      <c r="A31" s="94">
        <v>49</v>
      </c>
      <c r="B31" s="106" t="s">
        <v>41</v>
      </c>
      <c r="C31" s="102">
        <v>1818416</v>
      </c>
      <c r="D31" s="88">
        <v>184000</v>
      </c>
      <c r="E31" s="102">
        <f t="shared" si="1"/>
        <v>1634416</v>
      </c>
      <c r="F31" s="102">
        <v>1819620</v>
      </c>
      <c r="G31" s="88">
        <v>675537.8</v>
      </c>
      <c r="H31" s="102">
        <f t="shared" si="2"/>
        <v>1144082.2</v>
      </c>
      <c r="I31" s="88">
        <f t="shared" si="3"/>
        <v>490333.80000000005</v>
      </c>
      <c r="J31" s="102">
        <f t="shared" si="6"/>
        <v>10895.770967741937</v>
      </c>
      <c r="K31" s="158">
        <f t="shared" si="4"/>
        <v>45.002212459465625</v>
      </c>
      <c r="L31" s="87">
        <f>'Revenu fiscal Indice fiscale'!J31</f>
        <v>62</v>
      </c>
      <c r="M31" s="87">
        <f t="shared" si="5"/>
        <v>16.997787540534375</v>
      </c>
      <c r="N31" s="193"/>
      <c r="O31" s="194"/>
      <c r="P31" s="185"/>
      <c r="Q31" s="185"/>
      <c r="R31" s="185"/>
      <c r="S31" s="78"/>
      <c r="T31" s="78"/>
      <c r="U31" s="185"/>
      <c r="V31" s="78"/>
      <c r="W31" s="78"/>
      <c r="X31" s="78"/>
      <c r="Y31" s="78"/>
      <c r="Z31" s="78"/>
    </row>
    <row r="32" spans="1:26" s="32" customFormat="1" ht="13.35" customHeight="1">
      <c r="A32" s="94">
        <v>53</v>
      </c>
      <c r="B32" s="106" t="s">
        <v>46</v>
      </c>
      <c r="C32" s="45">
        <v>78271335</v>
      </c>
      <c r="D32" s="61">
        <v>2903238</v>
      </c>
      <c r="E32" s="45">
        <f t="shared" si="1"/>
        <v>75368097</v>
      </c>
      <c r="F32" s="61">
        <v>80273808</v>
      </c>
      <c r="G32" s="45">
        <v>15486361.199999999</v>
      </c>
      <c r="H32" s="61">
        <f t="shared" si="2"/>
        <v>64787446.799999997</v>
      </c>
      <c r="I32" s="45">
        <f t="shared" si="3"/>
        <v>10580650.200000003</v>
      </c>
      <c r="J32" s="61">
        <f t="shared" si="6"/>
        <v>241974.39374999999</v>
      </c>
      <c r="K32" s="51">
        <f t="shared" si="4"/>
        <v>43.726321764986359</v>
      </c>
      <c r="L32" s="44">
        <f>'Revenu fiscal Indice fiscale'!J32</f>
        <v>64</v>
      </c>
      <c r="M32" s="44">
        <f t="shared" si="5"/>
        <v>20.273678235013641</v>
      </c>
      <c r="N32" s="193"/>
      <c r="O32" s="194"/>
      <c r="P32" s="185"/>
      <c r="Q32" s="185"/>
      <c r="R32" s="185"/>
      <c r="S32" s="78"/>
      <c r="T32" s="78"/>
      <c r="U32" s="185"/>
      <c r="V32" s="78"/>
      <c r="W32" s="78"/>
      <c r="X32" s="78"/>
      <c r="Y32" s="78"/>
      <c r="Z32" s="78"/>
    </row>
    <row r="33" spans="1:26" s="32" customFormat="1" ht="13.35" customHeight="1" thickBot="1">
      <c r="A33" s="94">
        <v>54</v>
      </c>
      <c r="B33" s="106" t="s">
        <v>47</v>
      </c>
      <c r="C33" s="102">
        <v>5931760</v>
      </c>
      <c r="D33" s="88">
        <v>0</v>
      </c>
      <c r="E33" s="102">
        <f t="shared" si="1"/>
        <v>5931760</v>
      </c>
      <c r="F33" s="102">
        <v>6064087</v>
      </c>
      <c r="G33" s="88">
        <v>1946498.8</v>
      </c>
      <c r="H33" s="102">
        <f t="shared" si="2"/>
        <v>4117588.2</v>
      </c>
      <c r="I33" s="88">
        <f t="shared" si="3"/>
        <v>1814171.7999999998</v>
      </c>
      <c r="J33" s="102">
        <f t="shared" si="6"/>
        <v>32441.646666666667</v>
      </c>
      <c r="K33" s="158">
        <f t="shared" si="4"/>
        <v>55.921076344871103</v>
      </c>
      <c r="L33" s="87">
        <f>'Revenu fiscal Indice fiscale'!J33</f>
        <v>60</v>
      </c>
      <c r="M33" s="87">
        <f t="shared" si="5"/>
        <v>4.0789236551288965</v>
      </c>
      <c r="N33" s="193"/>
      <c r="O33" s="194"/>
      <c r="P33" s="185"/>
      <c r="Q33" s="185"/>
      <c r="R33" s="185"/>
      <c r="S33" s="78"/>
      <c r="T33" s="78"/>
      <c r="U33" s="185"/>
      <c r="V33" s="78"/>
      <c r="W33" s="78"/>
      <c r="X33" s="78"/>
      <c r="Y33" s="78"/>
      <c r="Z33" s="78"/>
    </row>
    <row r="34" spans="1:26" s="32" customFormat="1" ht="13.35" customHeight="1">
      <c r="A34" s="94">
        <v>55</v>
      </c>
      <c r="B34" s="106" t="s">
        <v>48</v>
      </c>
      <c r="C34" s="45">
        <v>1112211</v>
      </c>
      <c r="D34" s="61">
        <v>85974</v>
      </c>
      <c r="E34" s="45">
        <f t="shared" si="1"/>
        <v>1026237</v>
      </c>
      <c r="F34" s="61">
        <v>1184444</v>
      </c>
      <c r="G34" s="45">
        <v>581785.44999999995</v>
      </c>
      <c r="H34" s="61">
        <f t="shared" si="2"/>
        <v>602658.55000000005</v>
      </c>
      <c r="I34" s="45">
        <f t="shared" si="3"/>
        <v>423578.44999999995</v>
      </c>
      <c r="J34" s="61">
        <f t="shared" si="6"/>
        <v>8311.2207142857133</v>
      </c>
      <c r="K34" s="51">
        <f t="shared" si="4"/>
        <v>50.964649425316502</v>
      </c>
      <c r="L34" s="44">
        <f>'Revenu fiscal Indice fiscale'!J34</f>
        <v>70</v>
      </c>
      <c r="M34" s="44">
        <f t="shared" si="5"/>
        <v>19.035350574683498</v>
      </c>
      <c r="N34" s="193"/>
      <c r="O34" s="194"/>
      <c r="P34" s="185"/>
      <c r="Q34" s="185"/>
      <c r="R34" s="185"/>
      <c r="S34" s="78"/>
      <c r="T34" s="78"/>
      <c r="U34" s="185"/>
      <c r="V34" s="78"/>
      <c r="W34" s="78"/>
      <c r="X34" s="78"/>
      <c r="Y34" s="78"/>
      <c r="Z34" s="78"/>
    </row>
    <row r="35" spans="1:26" s="32" customFormat="1" ht="13.35" customHeight="1" thickBot="1">
      <c r="A35" s="94">
        <v>56</v>
      </c>
      <c r="B35" s="106" t="s">
        <v>49</v>
      </c>
      <c r="C35" s="102">
        <v>2284611</v>
      </c>
      <c r="D35" s="88">
        <v>135000</v>
      </c>
      <c r="E35" s="102">
        <f t="shared" si="1"/>
        <v>2149611</v>
      </c>
      <c r="F35" s="102">
        <v>2332087</v>
      </c>
      <c r="G35" s="88">
        <v>1191704.3999999999</v>
      </c>
      <c r="H35" s="102">
        <f t="shared" si="2"/>
        <v>1140382.6000000001</v>
      </c>
      <c r="I35" s="88">
        <f t="shared" si="3"/>
        <v>1009228.3999999999</v>
      </c>
      <c r="J35" s="102">
        <f t="shared" si="6"/>
        <v>16324.717808219177</v>
      </c>
      <c r="K35" s="158">
        <f t="shared" si="4"/>
        <v>61.822103870724987</v>
      </c>
      <c r="L35" s="87">
        <f>'Revenu fiscal Indice fiscale'!J35</f>
        <v>73</v>
      </c>
      <c r="M35" s="87">
        <f t="shared" si="5"/>
        <v>11.177896129275013</v>
      </c>
      <c r="N35" s="193"/>
      <c r="O35" s="194"/>
      <c r="P35" s="185"/>
      <c r="Q35" s="185"/>
      <c r="R35" s="185"/>
      <c r="S35" s="78"/>
      <c r="T35" s="78"/>
      <c r="U35" s="185"/>
      <c r="V35" s="78"/>
      <c r="W35" s="78"/>
      <c r="X35" s="78"/>
      <c r="Y35" s="78"/>
      <c r="Z35" s="78"/>
    </row>
    <row r="36" spans="1:26" s="32" customFormat="1" ht="13.35" customHeight="1">
      <c r="A36" s="94">
        <v>57</v>
      </c>
      <c r="B36" s="106" t="s">
        <v>50</v>
      </c>
      <c r="C36" s="45">
        <v>1675034</v>
      </c>
      <c r="D36" s="61">
        <v>0</v>
      </c>
      <c r="E36" s="45">
        <f t="shared" si="1"/>
        <v>1675034</v>
      </c>
      <c r="F36" s="61">
        <v>1665636</v>
      </c>
      <c r="G36" s="45">
        <v>843588.4</v>
      </c>
      <c r="H36" s="61">
        <f t="shared" si="2"/>
        <v>822047.6</v>
      </c>
      <c r="I36" s="45">
        <f t="shared" si="3"/>
        <v>852986.4</v>
      </c>
      <c r="J36" s="61">
        <f t="shared" si="6"/>
        <v>12051.262857142858</v>
      </c>
      <c r="K36" s="51">
        <f t="shared" si="4"/>
        <v>70.779835284600878</v>
      </c>
      <c r="L36" s="44">
        <f>'Revenu fiscal Indice fiscale'!J36</f>
        <v>70</v>
      </c>
      <c r="M36" s="44">
        <f t="shared" si="5"/>
        <v>-0.77983528460087825</v>
      </c>
      <c r="N36" s="193"/>
      <c r="O36" s="194"/>
      <c r="P36" s="185"/>
      <c r="Q36" s="185"/>
      <c r="R36" s="185"/>
      <c r="S36" s="78"/>
      <c r="T36" s="78"/>
      <c r="U36" s="185"/>
      <c r="V36" s="78"/>
      <c r="W36" s="78"/>
      <c r="X36" s="78"/>
      <c r="Y36" s="78"/>
      <c r="Z36" s="78"/>
    </row>
    <row r="37" spans="1:26" s="32" customFormat="1" ht="13.35" customHeight="1" thickBot="1">
      <c r="A37" s="94">
        <v>58</v>
      </c>
      <c r="B37" s="106" t="s">
        <v>51</v>
      </c>
      <c r="C37" s="102">
        <v>5206170</v>
      </c>
      <c r="D37" s="88">
        <v>0</v>
      </c>
      <c r="E37" s="102">
        <f t="shared" si="1"/>
        <v>5206170</v>
      </c>
      <c r="F37" s="102">
        <v>5191657</v>
      </c>
      <c r="G37" s="88">
        <v>2024101.95</v>
      </c>
      <c r="H37" s="102">
        <f t="shared" si="2"/>
        <v>3167555.05</v>
      </c>
      <c r="I37" s="88">
        <f t="shared" si="3"/>
        <v>2038614.9500000002</v>
      </c>
      <c r="J37" s="102">
        <f t="shared" si="6"/>
        <v>28915.742142857143</v>
      </c>
      <c r="K37" s="158">
        <f t="shared" si="4"/>
        <v>70.501906536871829</v>
      </c>
      <c r="L37" s="87">
        <f>'Revenu fiscal Indice fiscale'!J37</f>
        <v>70</v>
      </c>
      <c r="M37" s="87">
        <f t="shared" si="5"/>
        <v>-0.50190653687182873</v>
      </c>
      <c r="N37" s="193"/>
      <c r="O37" s="194"/>
      <c r="P37" s="185"/>
      <c r="Q37" s="185"/>
      <c r="R37" s="185"/>
      <c r="S37" s="78"/>
      <c r="T37" s="78"/>
      <c r="U37" s="185"/>
      <c r="V37" s="78"/>
      <c r="W37" s="78"/>
      <c r="X37" s="78"/>
      <c r="Y37" s="78"/>
      <c r="Z37" s="78"/>
    </row>
    <row r="38" spans="1:26" s="32" customFormat="1" ht="13.35" customHeight="1">
      <c r="A38" s="94">
        <v>59</v>
      </c>
      <c r="B38" s="106" t="s">
        <v>52</v>
      </c>
      <c r="C38" s="45">
        <v>1068688</v>
      </c>
      <c r="D38" s="61">
        <v>0</v>
      </c>
      <c r="E38" s="45">
        <f t="shared" si="1"/>
        <v>1068688</v>
      </c>
      <c r="F38" s="61">
        <v>1070474</v>
      </c>
      <c r="G38" s="45">
        <v>383628.95</v>
      </c>
      <c r="H38" s="61">
        <f t="shared" si="2"/>
        <v>686845.05</v>
      </c>
      <c r="I38" s="45">
        <f t="shared" si="3"/>
        <v>381842.94999999995</v>
      </c>
      <c r="J38" s="61">
        <f t="shared" si="6"/>
        <v>5725.8052238805976</v>
      </c>
      <c r="K38" s="51">
        <f t="shared" si="4"/>
        <v>66.688078806357012</v>
      </c>
      <c r="L38" s="44">
        <f>'Revenu fiscal Indice fiscale'!J38</f>
        <v>67</v>
      </c>
      <c r="M38" s="44">
        <f t="shared" si="5"/>
        <v>0.31192119364298776</v>
      </c>
      <c r="N38" s="193"/>
      <c r="O38" s="194"/>
      <c r="P38" s="185"/>
      <c r="Q38" s="185"/>
      <c r="R38" s="185"/>
      <c r="S38" s="78"/>
      <c r="T38" s="78"/>
      <c r="U38" s="185"/>
      <c r="V38" s="78"/>
      <c r="W38" s="78"/>
      <c r="X38" s="78"/>
      <c r="Y38" s="78"/>
      <c r="Z38" s="78"/>
    </row>
    <row r="39" spans="1:26" s="32" customFormat="1" ht="13.35" customHeight="1" thickBot="1">
      <c r="A39" s="94">
        <v>60</v>
      </c>
      <c r="B39" s="106" t="s">
        <v>53</v>
      </c>
      <c r="C39" s="102">
        <v>228726805</v>
      </c>
      <c r="D39" s="88">
        <v>177379</v>
      </c>
      <c r="E39" s="102">
        <f t="shared" si="1"/>
        <v>228549426</v>
      </c>
      <c r="F39" s="102">
        <v>229893812</v>
      </c>
      <c r="G39" s="88">
        <v>68645703.150000006</v>
      </c>
      <c r="H39" s="102">
        <f t="shared" si="2"/>
        <v>161248108.84999999</v>
      </c>
      <c r="I39" s="88">
        <f t="shared" si="3"/>
        <v>67301317.150000006</v>
      </c>
      <c r="J39" s="102">
        <f t="shared" si="6"/>
        <v>980652.9021428572</v>
      </c>
      <c r="K39" s="158">
        <f t="shared" si="4"/>
        <v>68.629090887242228</v>
      </c>
      <c r="L39" s="87">
        <f>'Revenu fiscal Indice fiscale'!J39</f>
        <v>70</v>
      </c>
      <c r="M39" s="87">
        <f t="shared" si="5"/>
        <v>1.3709091127577722</v>
      </c>
      <c r="N39" s="193"/>
      <c r="O39" s="194"/>
      <c r="P39" s="185"/>
      <c r="Q39" s="185"/>
      <c r="R39" s="185"/>
      <c r="S39" s="78"/>
      <c r="T39" s="78"/>
      <c r="U39" s="185"/>
      <c r="V39" s="78"/>
      <c r="W39" s="78"/>
      <c r="X39" s="78"/>
      <c r="Y39" s="78"/>
      <c r="Z39" s="78"/>
    </row>
    <row r="40" spans="1:26" s="32" customFormat="1" ht="13.35" customHeight="1">
      <c r="A40" s="94">
        <v>61</v>
      </c>
      <c r="B40" s="106" t="s">
        <v>54</v>
      </c>
      <c r="C40" s="45">
        <v>792196</v>
      </c>
      <c r="D40" s="61">
        <v>81600</v>
      </c>
      <c r="E40" s="45">
        <f t="shared" si="1"/>
        <v>710596</v>
      </c>
      <c r="F40" s="61">
        <v>793484</v>
      </c>
      <c r="G40" s="45">
        <v>369626.65</v>
      </c>
      <c r="H40" s="61">
        <f t="shared" si="2"/>
        <v>423857.35</v>
      </c>
      <c r="I40" s="45">
        <f t="shared" si="3"/>
        <v>286738.65000000002</v>
      </c>
      <c r="J40" s="61">
        <f t="shared" si="6"/>
        <v>4928.3553333333339</v>
      </c>
      <c r="K40" s="51">
        <f t="shared" si="4"/>
        <v>58.181407509442295</v>
      </c>
      <c r="L40" s="44">
        <f>'Revenu fiscal Indice fiscale'!J40</f>
        <v>75</v>
      </c>
      <c r="M40" s="44">
        <f t="shared" si="5"/>
        <v>16.818592490557705</v>
      </c>
      <c r="N40" s="193"/>
      <c r="O40" s="194"/>
      <c r="P40" s="185"/>
      <c r="Q40" s="185"/>
      <c r="R40" s="185"/>
      <c r="S40" s="78"/>
      <c r="T40" s="78"/>
      <c r="U40" s="185"/>
      <c r="V40" s="78"/>
      <c r="W40" s="78"/>
      <c r="X40" s="78"/>
      <c r="Y40" s="78"/>
      <c r="Z40" s="78"/>
    </row>
    <row r="41" spans="1:26" s="32" customFormat="1" ht="13.35" customHeight="1" thickBot="1">
      <c r="A41" s="94">
        <v>62</v>
      </c>
      <c r="B41" s="106" t="s">
        <v>55</v>
      </c>
      <c r="C41" s="102">
        <v>4752727</v>
      </c>
      <c r="D41" s="88">
        <v>0</v>
      </c>
      <c r="E41" s="102">
        <f t="shared" si="1"/>
        <v>4752727</v>
      </c>
      <c r="F41" s="102">
        <v>4615893</v>
      </c>
      <c r="G41" s="88">
        <v>1725815.2</v>
      </c>
      <c r="H41" s="102">
        <f t="shared" si="2"/>
        <v>2890077.8</v>
      </c>
      <c r="I41" s="88">
        <f t="shared" si="3"/>
        <v>1862649.2000000002</v>
      </c>
      <c r="J41" s="102">
        <f t="shared" si="6"/>
        <v>24654.502857142856</v>
      </c>
      <c r="K41" s="158">
        <f t="shared" si="4"/>
        <v>75.550061211652334</v>
      </c>
      <c r="L41" s="87">
        <f>'Revenu fiscal Indice fiscale'!J41</f>
        <v>70</v>
      </c>
      <c r="M41" s="87">
        <f t="shared" si="5"/>
        <v>-5.5500612116523342</v>
      </c>
      <c r="N41" s="193"/>
      <c r="O41" s="194"/>
      <c r="P41" s="185"/>
      <c r="Q41" s="185"/>
      <c r="R41" s="185"/>
      <c r="S41" s="78"/>
      <c r="T41" s="78"/>
      <c r="U41" s="185"/>
      <c r="V41" s="78"/>
      <c r="W41" s="78"/>
      <c r="X41" s="78"/>
      <c r="Y41" s="78"/>
      <c r="Z41" s="78"/>
    </row>
    <row r="42" spans="1:26" s="32" customFormat="1" ht="18" customHeight="1" thickBot="1">
      <c r="A42" s="219" t="s">
        <v>56</v>
      </c>
      <c r="B42" s="220"/>
      <c r="C42" s="61">
        <f>SUM(C5:C41)</f>
        <v>1037602048</v>
      </c>
      <c r="D42" s="45">
        <f>SUM(D5:D41)</f>
        <v>12135375.75</v>
      </c>
      <c r="E42" s="61">
        <f t="shared" si="1"/>
        <v>1025466672.25</v>
      </c>
      <c r="F42" s="61">
        <f>SUM(F5:F41)</f>
        <v>1043269269</v>
      </c>
      <c r="G42" s="45">
        <f>SUM(G5:G41)</f>
        <v>338218856.34999996</v>
      </c>
      <c r="H42" s="61">
        <f t="shared" si="2"/>
        <v>705050412.6500001</v>
      </c>
      <c r="I42" s="45">
        <f t="shared" si="3"/>
        <v>320416259.5999999</v>
      </c>
      <c r="J42" s="61">
        <f t="shared" si="6"/>
        <v>5203794.937687004</v>
      </c>
      <c r="K42" s="115">
        <f t="shared" si="4"/>
        <v>61.57357533047206</v>
      </c>
      <c r="L42" s="44">
        <f>'Revenu fiscal Indice fiscale'!J42</f>
        <v>64.994654939330175</v>
      </c>
      <c r="M42" s="44">
        <f t="shared" si="5"/>
        <v>3.4210796088581148</v>
      </c>
      <c r="N42" s="193"/>
      <c r="O42" s="194"/>
      <c r="P42" s="185"/>
      <c r="Q42" s="185"/>
      <c r="R42" s="185"/>
      <c r="S42" s="78"/>
      <c r="T42" s="78"/>
      <c r="U42" s="185"/>
      <c r="V42" s="78"/>
      <c r="W42" s="78"/>
      <c r="X42" s="78"/>
      <c r="Y42" s="78"/>
      <c r="Z42" s="78"/>
    </row>
    <row r="43" spans="1:26" s="32" customFormat="1" ht="15" customHeight="1" thickBot="1">
      <c r="A43" s="288" t="s">
        <v>116</v>
      </c>
      <c r="B43" s="289"/>
      <c r="C43" s="195">
        <v>1009643039</v>
      </c>
      <c r="D43" s="196">
        <v>7042951</v>
      </c>
      <c r="E43" s="195">
        <v>1002600088</v>
      </c>
      <c r="F43" s="195">
        <v>1009173054</v>
      </c>
      <c r="G43" s="196">
        <v>336859024.4000001</v>
      </c>
      <c r="H43" s="195">
        <v>672314029.5999999</v>
      </c>
      <c r="I43" s="196">
        <v>330286058.4000001</v>
      </c>
      <c r="J43" s="195">
        <v>5153766.3510626312</v>
      </c>
      <c r="K43" s="151">
        <v>64.086346935751166</v>
      </c>
      <c r="L43" s="152">
        <v>65.361718295697415</v>
      </c>
      <c r="M43" s="153">
        <v>1.2753713599462486</v>
      </c>
      <c r="N43" s="78"/>
      <c r="O43" s="78"/>
      <c r="P43" s="78"/>
      <c r="Q43" s="78"/>
      <c r="R43" s="78"/>
      <c r="S43" s="78"/>
      <c r="T43" s="78"/>
      <c r="U43" s="185"/>
      <c r="V43" s="78"/>
      <c r="W43" s="78"/>
      <c r="X43" s="78"/>
      <c r="Y43" s="78"/>
      <c r="Z43" s="78"/>
    </row>
    <row r="44" spans="1:26" ht="14.25" customHeight="1">
      <c r="A44" s="70"/>
      <c r="B44" s="70"/>
      <c r="C44" s="70"/>
      <c r="D44" s="70"/>
      <c r="E44" s="70"/>
      <c r="F44" s="70"/>
      <c r="G44" s="70"/>
      <c r="H44" s="70"/>
      <c r="I44" s="192"/>
      <c r="J44" s="192"/>
      <c r="K44" s="192"/>
      <c r="L44" s="192"/>
      <c r="M44" s="192"/>
      <c r="N44" s="70"/>
      <c r="O44" s="70"/>
      <c r="P44" s="70"/>
      <c r="Q44" s="70"/>
      <c r="R44" s="70"/>
      <c r="S44" s="70"/>
      <c r="T44" s="78"/>
      <c r="U44" s="185"/>
      <c r="V44" s="70"/>
      <c r="W44" s="70"/>
      <c r="X44" s="70"/>
      <c r="Y44" s="70"/>
      <c r="Z44" s="70"/>
    </row>
    <row r="45" spans="1:26" ht="14.25" customHeight="1">
      <c r="A45" s="70"/>
      <c r="B45" s="70"/>
      <c r="C45" s="70"/>
      <c r="D45" s="70"/>
      <c r="E45" s="185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8"/>
      <c r="U45" s="185"/>
      <c r="V45" s="70"/>
      <c r="W45" s="70"/>
      <c r="X45" s="70"/>
      <c r="Y45" s="70"/>
      <c r="Z45" s="70"/>
    </row>
    <row r="46" spans="1:26" ht="14.25" customHeight="1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8"/>
      <c r="U46" s="185"/>
      <c r="V46" s="70"/>
      <c r="W46" s="70"/>
      <c r="X46" s="70"/>
      <c r="Y46" s="70"/>
      <c r="Z46" s="70"/>
    </row>
    <row r="47" spans="1:26" ht="14.25" customHeight="1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8"/>
      <c r="U47" s="185"/>
      <c r="V47" s="70"/>
      <c r="W47" s="70"/>
      <c r="X47" s="70"/>
      <c r="Y47" s="70"/>
      <c r="Z47" s="70"/>
    </row>
    <row r="48" spans="1:26" ht="14.25" customHeight="1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8"/>
      <c r="U48" s="185"/>
      <c r="V48" s="70"/>
      <c r="W48" s="70"/>
      <c r="X48" s="70"/>
      <c r="Y48" s="70"/>
      <c r="Z48" s="70"/>
    </row>
    <row r="49" spans="1:26" ht="14.25" customHeight="1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8"/>
      <c r="U49" s="185"/>
      <c r="V49" s="70"/>
      <c r="W49" s="70"/>
      <c r="X49" s="70"/>
      <c r="Y49" s="70"/>
      <c r="Z49" s="70"/>
    </row>
    <row r="50" spans="1:26" ht="14.25" customHeight="1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8"/>
      <c r="U50" s="185"/>
      <c r="V50" s="70"/>
      <c r="W50" s="70"/>
      <c r="X50" s="70"/>
      <c r="Y50" s="70"/>
      <c r="Z50" s="70"/>
    </row>
    <row r="51" spans="1:26" ht="14.25" customHeight="1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8"/>
      <c r="U51" s="185"/>
      <c r="V51" s="70"/>
      <c r="W51" s="70"/>
      <c r="X51" s="70"/>
      <c r="Y51" s="70"/>
      <c r="Z51" s="70"/>
    </row>
    <row r="52" spans="1:26" ht="14.25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8"/>
      <c r="U52" s="185"/>
      <c r="V52" s="70"/>
      <c r="W52" s="70"/>
      <c r="X52" s="70"/>
      <c r="Y52" s="70"/>
      <c r="Z52" s="70"/>
    </row>
    <row r="53" spans="1:26" ht="14.25" customHeight="1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8"/>
      <c r="U53" s="185"/>
      <c r="V53" s="70"/>
      <c r="W53" s="70"/>
      <c r="X53" s="70"/>
      <c r="Y53" s="70"/>
      <c r="Z53" s="70"/>
    </row>
    <row r="54" spans="1:26" ht="14.25" customHeight="1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8"/>
      <c r="U54" s="185"/>
      <c r="V54" s="70"/>
      <c r="W54" s="70"/>
      <c r="X54" s="70"/>
      <c r="Y54" s="70"/>
      <c r="Z54" s="70"/>
    </row>
    <row r="55" spans="1:26" ht="14.25" customHeight="1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8"/>
      <c r="U55" s="185"/>
      <c r="V55" s="70"/>
      <c r="W55" s="70"/>
      <c r="X55" s="70"/>
      <c r="Y55" s="70"/>
      <c r="Z55" s="70"/>
    </row>
    <row r="56" spans="1:26" ht="14.25" customHeight="1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8"/>
      <c r="U56" s="185"/>
      <c r="V56" s="70"/>
      <c r="W56" s="70"/>
      <c r="X56" s="70"/>
      <c r="Y56" s="70"/>
      <c r="Z56" s="70"/>
    </row>
    <row r="57" spans="1:26" ht="14.25" customHeight="1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8"/>
      <c r="U57" s="185"/>
      <c r="V57" s="70"/>
      <c r="W57" s="70"/>
      <c r="X57" s="70"/>
      <c r="Y57" s="70"/>
      <c r="Z57" s="70"/>
    </row>
    <row r="58" spans="1:26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185"/>
      <c r="V58" s="70"/>
      <c r="W58" s="70"/>
      <c r="X58" s="70"/>
      <c r="Y58" s="70"/>
      <c r="Z58" s="70"/>
    </row>
    <row r="59" spans="1:26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1:26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1:26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1:26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1:26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1:26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1:26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1:26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</sheetData>
  <sheetProtection sheet="1" objects="1" scenarios="1"/>
  <mergeCells count="14">
    <mergeCell ref="E2:E4"/>
    <mergeCell ref="F2:F4"/>
    <mergeCell ref="A42:B42"/>
    <mergeCell ref="A2:B4"/>
    <mergeCell ref="A43:B43"/>
    <mergeCell ref="D2:D4"/>
    <mergeCell ref="C2:C4"/>
    <mergeCell ref="L2:L4"/>
    <mergeCell ref="M2:M4"/>
    <mergeCell ref="G2:G4"/>
    <mergeCell ref="H2:H4"/>
    <mergeCell ref="I2:I4"/>
    <mergeCell ref="J2:J4"/>
    <mergeCell ref="K2:K4"/>
  </mergeCells>
  <pageMargins left="0" right="0" top="0" bottom="0" header="0.31496062992125984" footer="0.31496062992125984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2"/>
  <sheetViews>
    <sheetView topLeftCell="A37" zoomScale="170" zoomScaleNormal="170" workbookViewId="0">
      <selection activeCell="D48" sqref="D48:D49"/>
    </sheetView>
  </sheetViews>
  <sheetFormatPr baseColWidth="10" defaultColWidth="11.42578125" defaultRowHeight="14.25"/>
  <cols>
    <col min="1" max="1" width="4.7109375" style="4" customWidth="1"/>
    <col min="2" max="2" width="33.7109375" style="4" customWidth="1"/>
    <col min="3" max="3" width="4.7109375" style="4" customWidth="1"/>
    <col min="4" max="4" width="33.7109375" style="4" customWidth="1"/>
    <col min="5" max="5" width="4.7109375" style="4" customWidth="1"/>
  </cols>
  <sheetData>
    <row r="1" spans="1:5" ht="14.1" customHeight="1">
      <c r="A1" s="308" t="s">
        <v>71</v>
      </c>
      <c r="B1" s="309"/>
      <c r="C1" s="309"/>
      <c r="D1" s="309"/>
      <c r="E1" s="310"/>
    </row>
    <row r="2" spans="1:5" ht="14.1" customHeight="1">
      <c r="A2" s="311"/>
      <c r="B2" s="312"/>
      <c r="C2" s="312"/>
      <c r="D2" s="312"/>
      <c r="E2" s="313"/>
    </row>
    <row r="3" spans="1:5" ht="14.1" customHeight="1" thickBot="1">
      <c r="A3" s="314"/>
      <c r="B3" s="315"/>
      <c r="C3" s="315"/>
      <c r="D3" s="315"/>
      <c r="E3" s="316"/>
    </row>
    <row r="4" spans="1:5" ht="14.1" customHeight="1">
      <c r="A4" s="18" t="s">
        <v>72</v>
      </c>
      <c r="B4" s="9"/>
      <c r="C4" s="9"/>
      <c r="D4" s="9"/>
      <c r="E4" s="15"/>
    </row>
    <row r="5" spans="1:5" ht="14.1" customHeight="1">
      <c r="A5" s="14" t="s">
        <v>73</v>
      </c>
      <c r="B5" s="11"/>
      <c r="C5" s="11"/>
      <c r="D5" s="11"/>
      <c r="E5" s="15"/>
    </row>
    <row r="6" spans="1:5" ht="14.1" customHeight="1">
      <c r="A6" s="14" t="s">
        <v>74</v>
      </c>
      <c r="B6" s="11"/>
      <c r="C6" s="11"/>
      <c r="D6" s="11"/>
      <c r="E6" s="15"/>
    </row>
    <row r="7" spans="1:5" ht="14.1" customHeight="1">
      <c r="A7" s="16"/>
      <c r="B7" s="1"/>
      <c r="C7" s="1"/>
      <c r="D7" s="1"/>
      <c r="E7" s="17"/>
    </row>
    <row r="8" spans="1:5" ht="14.1" customHeight="1">
      <c r="A8" s="18" t="s">
        <v>75</v>
      </c>
      <c r="B8" s="9"/>
      <c r="C8" s="9"/>
      <c r="D8" s="9"/>
      <c r="E8" s="17"/>
    </row>
    <row r="9" spans="1:5" ht="14.1" customHeight="1">
      <c r="A9" s="14" t="s">
        <v>76</v>
      </c>
      <c r="B9" s="11"/>
      <c r="C9" s="11"/>
      <c r="D9" s="11"/>
      <c r="E9" s="15"/>
    </row>
    <row r="10" spans="1:5" ht="14.1" customHeight="1">
      <c r="A10" s="16"/>
      <c r="B10" s="1"/>
      <c r="C10" s="1"/>
      <c r="D10" s="1"/>
      <c r="E10" s="17"/>
    </row>
    <row r="11" spans="1:5" ht="14.1" customHeight="1">
      <c r="A11" s="18" t="s">
        <v>77</v>
      </c>
      <c r="B11" s="9"/>
      <c r="C11" s="9"/>
      <c r="D11" s="9"/>
      <c r="E11" s="17"/>
    </row>
    <row r="12" spans="1:5" ht="14.1" customHeight="1">
      <c r="A12" s="14" t="s">
        <v>78</v>
      </c>
      <c r="B12" s="11"/>
      <c r="C12" s="11"/>
      <c r="D12" s="11"/>
      <c r="E12" s="17"/>
    </row>
    <row r="13" spans="1:5" ht="14.1" customHeight="1">
      <c r="A13" s="16" t="s">
        <v>79</v>
      </c>
      <c r="B13" s="1"/>
      <c r="C13" s="1"/>
      <c r="D13" s="1"/>
      <c r="E13" s="17"/>
    </row>
    <row r="14" spans="1:5" ht="14.1" customHeight="1">
      <c r="A14" s="19" t="s">
        <v>80</v>
      </c>
      <c r="B14" s="12" t="s">
        <v>81</v>
      </c>
      <c r="C14" s="12"/>
      <c r="D14" s="12"/>
      <c r="E14" s="17"/>
    </row>
    <row r="15" spans="1:5" ht="14.1" customHeight="1">
      <c r="A15" s="19" t="s">
        <v>82</v>
      </c>
      <c r="B15" s="12" t="s">
        <v>83</v>
      </c>
      <c r="C15" s="12"/>
      <c r="D15" s="12"/>
      <c r="E15" s="17"/>
    </row>
    <row r="16" spans="1:5" ht="14.1" customHeight="1">
      <c r="A16" s="16"/>
      <c r="B16" s="1"/>
      <c r="C16" s="1"/>
      <c r="D16" s="1"/>
      <c r="E16" s="17"/>
    </row>
    <row r="17" spans="1:5" ht="14.1" customHeight="1">
      <c r="A17" s="20" t="s">
        <v>84</v>
      </c>
      <c r="B17" s="13"/>
      <c r="C17" s="13"/>
      <c r="D17" s="13"/>
      <c r="E17" s="17"/>
    </row>
    <row r="18" spans="1:5" ht="14.1" customHeight="1">
      <c r="A18" s="19" t="s">
        <v>80</v>
      </c>
      <c r="B18" s="12" t="s">
        <v>85</v>
      </c>
      <c r="C18" s="12"/>
      <c r="D18" s="12"/>
      <c r="E18" s="15"/>
    </row>
    <row r="19" spans="1:5" ht="14.1" customHeight="1">
      <c r="A19" s="19" t="s">
        <v>82</v>
      </c>
      <c r="B19" s="12" t="s">
        <v>86</v>
      </c>
      <c r="C19" s="12"/>
      <c r="D19" s="12"/>
      <c r="E19" s="15"/>
    </row>
    <row r="20" spans="1:5" ht="14.1" customHeight="1">
      <c r="A20" s="19" t="s">
        <v>87</v>
      </c>
      <c r="B20" s="12" t="s">
        <v>88</v>
      </c>
      <c r="C20" s="12"/>
      <c r="D20" s="12"/>
      <c r="E20" s="15"/>
    </row>
    <row r="21" spans="1:5" ht="14.1" customHeight="1">
      <c r="A21" s="16"/>
      <c r="B21" s="1"/>
      <c r="C21" s="1"/>
      <c r="D21" s="1"/>
      <c r="E21" s="15"/>
    </row>
    <row r="22" spans="1:5" ht="14.1" customHeight="1">
      <c r="A22" s="20" t="s">
        <v>89</v>
      </c>
      <c r="B22" s="13"/>
      <c r="C22" s="13"/>
      <c r="D22" s="13"/>
      <c r="E22" s="15"/>
    </row>
    <row r="23" spans="1:5" ht="14.1" customHeight="1">
      <c r="A23" s="14" t="s">
        <v>90</v>
      </c>
      <c r="B23" s="11"/>
      <c r="C23" s="11"/>
      <c r="D23" s="11"/>
      <c r="E23" s="15"/>
    </row>
    <row r="24" spans="1:5" ht="14.1" customHeight="1">
      <c r="A24" s="21"/>
      <c r="B24" s="3"/>
      <c r="C24" s="1"/>
      <c r="D24" s="3"/>
      <c r="E24" s="15"/>
    </row>
    <row r="25" spans="1:5" ht="20.100000000000001" customHeight="1">
      <c r="A25" s="21"/>
      <c r="B25" s="293" t="s">
        <v>91</v>
      </c>
      <c r="C25" s="2"/>
      <c r="D25" s="298" t="s">
        <v>92</v>
      </c>
      <c r="E25" s="15"/>
    </row>
    <row r="26" spans="1:5" ht="20.100000000000001" customHeight="1">
      <c r="A26" s="21"/>
      <c r="B26" s="294"/>
      <c r="C26" s="7"/>
      <c r="D26" s="295"/>
      <c r="E26" s="15"/>
    </row>
    <row r="27" spans="1:5" ht="20.100000000000001" customHeight="1">
      <c r="A27" s="21"/>
      <c r="B27" s="294"/>
      <c r="C27" s="7"/>
      <c r="D27" s="302" t="s">
        <v>93</v>
      </c>
      <c r="E27" s="15"/>
    </row>
    <row r="28" spans="1:5" ht="20.100000000000001" customHeight="1">
      <c r="A28" s="21"/>
      <c r="B28" s="295"/>
      <c r="C28" s="7"/>
      <c r="D28" s="295"/>
      <c r="E28" s="15"/>
    </row>
    <row r="29" spans="1:5" ht="20.100000000000001" customHeight="1">
      <c r="A29" s="21"/>
      <c r="B29" s="293" t="s">
        <v>94</v>
      </c>
      <c r="C29" s="2"/>
      <c r="D29" s="298" t="s">
        <v>95</v>
      </c>
      <c r="E29" s="15"/>
    </row>
    <row r="30" spans="1:5" ht="20.100000000000001" customHeight="1">
      <c r="A30" s="21"/>
      <c r="B30" s="295"/>
      <c r="C30" s="7"/>
      <c r="D30" s="317"/>
      <c r="E30" s="15"/>
    </row>
    <row r="31" spans="1:5" ht="14.1" customHeight="1">
      <c r="A31" s="21"/>
      <c r="B31" s="8"/>
      <c r="C31" s="1"/>
      <c r="D31" s="8"/>
      <c r="E31" s="17"/>
    </row>
    <row r="32" spans="1:5" ht="14.1" customHeight="1">
      <c r="A32" s="18" t="s">
        <v>96</v>
      </c>
      <c r="B32" s="9"/>
      <c r="C32" s="9"/>
      <c r="D32" s="9"/>
      <c r="E32" s="17"/>
    </row>
    <row r="33" spans="1:5" ht="14.1" customHeight="1">
      <c r="A33" s="22" t="s">
        <v>97</v>
      </c>
      <c r="B33" s="10"/>
      <c r="C33" s="10"/>
      <c r="D33" s="11"/>
      <c r="E33" s="17"/>
    </row>
    <row r="34" spans="1:5" ht="14.1" customHeight="1">
      <c r="A34" s="22" t="s">
        <v>98</v>
      </c>
      <c r="B34" s="10"/>
      <c r="C34" s="10"/>
      <c r="D34" s="11"/>
      <c r="E34" s="17"/>
    </row>
    <row r="35" spans="1:5" ht="14.1" customHeight="1">
      <c r="A35" s="14"/>
      <c r="B35" s="11"/>
      <c r="C35" s="11"/>
      <c r="D35" s="11"/>
      <c r="E35" s="17"/>
    </row>
    <row r="36" spans="1:5" ht="14.1" customHeight="1">
      <c r="A36" s="23" t="s">
        <v>99</v>
      </c>
      <c r="B36" s="11" t="s">
        <v>100</v>
      </c>
      <c r="C36" s="9"/>
      <c r="D36" s="9"/>
      <c r="E36" s="15"/>
    </row>
    <row r="37" spans="1:5" ht="14.1" customHeight="1">
      <c r="A37" s="24"/>
      <c r="B37" s="11" t="s">
        <v>101</v>
      </c>
      <c r="C37" s="11"/>
      <c r="D37" s="11"/>
      <c r="E37" s="15"/>
    </row>
    <row r="38" spans="1:5" ht="14.1" customHeight="1">
      <c r="A38" s="23" t="s">
        <v>102</v>
      </c>
      <c r="B38" s="11" t="s">
        <v>103</v>
      </c>
      <c r="C38" s="9"/>
      <c r="D38" s="9"/>
      <c r="E38" s="17"/>
    </row>
    <row r="39" spans="1:5" ht="14.1" customHeight="1">
      <c r="A39" s="24"/>
      <c r="B39" s="11" t="s">
        <v>104</v>
      </c>
      <c r="C39" s="11"/>
      <c r="D39" s="11"/>
      <c r="E39" s="15"/>
    </row>
    <row r="40" spans="1:5" ht="14.1" customHeight="1">
      <c r="A40" s="16"/>
      <c r="B40" s="1"/>
      <c r="C40" s="1"/>
      <c r="D40" s="1"/>
      <c r="E40" s="15"/>
    </row>
    <row r="41" spans="1:5" ht="14.1" customHeight="1">
      <c r="A41" s="14" t="s">
        <v>105</v>
      </c>
      <c r="B41" s="11"/>
      <c r="C41" s="11"/>
      <c r="D41" s="11"/>
      <c r="E41" s="15"/>
    </row>
    <row r="42" spans="1:5" ht="14.1" customHeight="1">
      <c r="A42" s="14" t="s">
        <v>106</v>
      </c>
      <c r="B42" s="11"/>
      <c r="C42" s="11"/>
      <c r="D42" s="11"/>
      <c r="E42" s="15"/>
    </row>
    <row r="43" spans="1:5" ht="14.1" customHeight="1">
      <c r="A43" s="14"/>
      <c r="B43" s="3"/>
      <c r="C43" s="1"/>
      <c r="D43" s="3"/>
      <c r="E43" s="15"/>
    </row>
    <row r="44" spans="1:5" ht="20.100000000000001" customHeight="1">
      <c r="A44" s="14"/>
      <c r="B44" s="293" t="s">
        <v>107</v>
      </c>
      <c r="C44" s="296"/>
      <c r="D44" s="298" t="s">
        <v>92</v>
      </c>
      <c r="E44" s="15"/>
    </row>
    <row r="45" spans="1:5" ht="20.100000000000001" customHeight="1">
      <c r="A45" s="14"/>
      <c r="B45" s="294"/>
      <c r="C45" s="297"/>
      <c r="D45" s="299"/>
      <c r="E45" s="15"/>
    </row>
    <row r="46" spans="1:5" ht="20.100000000000001" customHeight="1">
      <c r="A46" s="14"/>
      <c r="B46" s="294"/>
      <c r="C46" s="300"/>
      <c r="D46" s="302" t="s">
        <v>93</v>
      </c>
      <c r="E46" s="15"/>
    </row>
    <row r="47" spans="1:5" ht="20.100000000000001" customHeight="1" thickBot="1">
      <c r="A47" s="14"/>
      <c r="B47" s="294"/>
      <c r="C47" s="301"/>
      <c r="D47" s="303"/>
      <c r="E47" s="15"/>
    </row>
    <row r="48" spans="1:5" ht="20.100000000000001" customHeight="1">
      <c r="A48" s="14"/>
      <c r="B48" s="294"/>
      <c r="C48" s="304"/>
      <c r="D48" s="306" t="s">
        <v>108</v>
      </c>
      <c r="E48" s="15"/>
    </row>
    <row r="49" spans="1:5" ht="20.100000000000001" customHeight="1" thickBot="1">
      <c r="A49" s="22"/>
      <c r="B49" s="295"/>
      <c r="C49" s="305"/>
      <c r="D49" s="307"/>
      <c r="E49" s="15"/>
    </row>
    <row r="50" spans="1:5" ht="14.1" customHeight="1" thickBot="1">
      <c r="A50" s="25"/>
      <c r="B50" s="26"/>
      <c r="C50" s="26"/>
      <c r="D50" s="26"/>
      <c r="E50" s="27"/>
    </row>
    <row r="51" spans="1:5" ht="18" customHeight="1"/>
    <row r="52" spans="1:5" ht="18" customHeight="1"/>
  </sheetData>
  <sheetProtection sheet="1" objects="1" scenarios="1"/>
  <mergeCells count="13">
    <mergeCell ref="A1:E3"/>
    <mergeCell ref="B25:B28"/>
    <mergeCell ref="D25:D26"/>
    <mergeCell ref="D27:D28"/>
    <mergeCell ref="B29:B30"/>
    <mergeCell ref="D29:D30"/>
    <mergeCell ref="B44:B49"/>
    <mergeCell ref="C44:C45"/>
    <mergeCell ref="D44:D45"/>
    <mergeCell ref="C46:C47"/>
    <mergeCell ref="D46:D47"/>
    <mergeCell ref="C48:C49"/>
    <mergeCell ref="D48:D49"/>
  </mergeCells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1E41EE0FB504CA906D84A5E1C2617" ma:contentTypeVersion="1" ma:contentTypeDescription="Crée un document." ma:contentTypeScope="" ma:versionID="e48c17dae35b9c0701d2ed8cf1d0938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25</Value>
      <Value>122</Value>
      <Value>121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Etat et droit</TermName>
          <TermId xmlns="http://schemas.microsoft.com/office/infopath/2007/PartnerControls">947cb90d-0fbf-4382-9b7c-7f3e8e6fd3f7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des communes</TermName>
          <TermId xmlns="http://schemas.microsoft.com/office/infopath/2007/PartnerControls">7ef8d52b-6e7a-45c1-ad7f-2791ac69a743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SCOM</TermName>
          <TermId xmlns="http://schemas.microsoft.com/office/infopath/2007/PartnerControls">beaa4e20-5140-4353-9959-2d59772728cb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E445A87B-12F7-40A1-BC1B-C8BA06F2DCB8}"/>
</file>

<file path=customXml/itemProps2.xml><?xml version="1.0" encoding="utf-8"?>
<ds:datastoreItem xmlns:ds="http://schemas.openxmlformats.org/officeDocument/2006/customXml" ds:itemID="{D8D5C46B-FF35-45C7-BA9A-325E603F00FC}"/>
</file>

<file path=customXml/itemProps3.xml><?xml version="1.0" encoding="utf-8"?>
<ds:datastoreItem xmlns:ds="http://schemas.openxmlformats.org/officeDocument/2006/customXml" ds:itemID="{C640E898-E1C1-4899-BC57-1DD5D09027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Coefficients et taxes</vt:lpstr>
      <vt:lpstr>Impots percu en 2011</vt:lpstr>
      <vt:lpstr>Revenu fiscal Indice fiscale</vt:lpstr>
      <vt:lpstr>Coef RF ICF relatifs</vt:lpstr>
      <vt:lpstr>Coefficient d'equillibre</vt:lpstr>
      <vt:lpstr>Commentaires CE</vt:lpstr>
      <vt:lpstr>'Coef RF ICF relatifs'!Zone_d_impression</vt:lpstr>
      <vt:lpstr>'Coefficient d''equillibre'!Zone_d_impression</vt:lpstr>
      <vt:lpstr>'Coefficients et taxes'!Zone_d_impression</vt:lpstr>
      <vt:lpstr>'Impots percu en 2011'!Zone_d_impression</vt:lpstr>
      <vt:lpstr>'Revenu fiscal Indice fiscale'!Zone_d_impression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Taux impôts communaux et taxes communes 08</dc:title>
  <dc:creator>S. Licodia</dc:creator>
  <cp:lastModifiedBy>tamburiniS</cp:lastModifiedBy>
  <cp:lastPrinted>2013-02-11T13:46:25Z</cp:lastPrinted>
  <dcterms:created xsi:type="dcterms:W3CDTF">1997-01-20T08:26:29Z</dcterms:created>
  <dcterms:modified xsi:type="dcterms:W3CDTF">2013-02-11T13:46:52Z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0x01010091C1E41EE0FB504CA906D84A5E1C2617</vt:lpwstr>
  </property>
  <property fmtid="{D5CDD505-2E9C-101B-9397-08002B2CF9AE}" pid="3" name="Entite">
    <vt:lpwstr>122;#Service des communes|7ef8d52b-6e7a-45c1-ad7f-2791ac69a743</vt:lpwstr>
  </property>
  <property fmtid="{D5CDD505-2E9C-101B-9397-08002B2CF9AE}" pid="4" name="Theme">
    <vt:lpwstr>25;#Etat et droit|947cb90d-0fbf-4382-9b7c-7f3e8e6fd3f7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>121;#SCOM|beaa4e20-5140-4353-9959-2d59772728cb</vt:lpwstr>
  </property>
</Properties>
</file>