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90" windowWidth="8520" windowHeight="5475" tabRatio="601"/>
  </bookViews>
  <sheets>
    <sheet name="Charges" sheetId="1" r:id="rId1"/>
    <sheet name="Revenus" sheetId="2" r:id="rId2"/>
    <sheet name="Resultat net" sheetId="3" r:id="rId3"/>
    <sheet name="Charges par habitant" sheetId="4" r:id="rId4"/>
    <sheet name="Revenus par habitant" sheetId="5" r:id="rId5"/>
    <sheet name="Resultat net par habitant" sheetId="6" r:id="rId6"/>
  </sheets>
  <definedNames>
    <definedName name="communes">Charges!$B$5:$B$41</definedName>
    <definedName name="numéros">Charges!#REF!</definedName>
    <definedName name="_xlnm.Print_Area" localSheetId="0">Charges!$A$1:$M$43</definedName>
    <definedName name="_xlnm.Print_Area" localSheetId="3">'Charges par habitant'!$A$1:$L$43</definedName>
    <definedName name="_xlnm.Print_Area" localSheetId="2">'Resultat net'!$A$1:$M$43</definedName>
    <definedName name="_xlnm.Print_Area" localSheetId="5">'Resultat net par habitant'!$A$1:$L$43</definedName>
    <definedName name="_xlnm.Print_Area" localSheetId="1">Revenus!$A$1:$M$43</definedName>
    <definedName name="_xlnm.Print_Area" localSheetId="4">'Revenus par habitant'!$A$1:$L$43</definedName>
  </definedNames>
  <calcPr calcId="125725"/>
</workbook>
</file>

<file path=xl/calcChain.xml><?xml version="1.0" encoding="utf-8"?>
<calcChain xmlns="http://schemas.openxmlformats.org/spreadsheetml/2006/main">
  <c r="O41" i="3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N43" i="5" l="1"/>
  <c r="M43" i="2"/>
  <c r="M43" i="1"/>
  <c r="M41" i="2" l="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O42" i="3" l="1"/>
  <c r="N4" i="6" l="1"/>
  <c r="N4" i="5"/>
  <c r="N43" i="6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1" i="5"/>
  <c r="K41" s="1"/>
  <c r="N40"/>
  <c r="N39"/>
  <c r="K39" s="1"/>
  <c r="N38"/>
  <c r="N37"/>
  <c r="K37" s="1"/>
  <c r="N36"/>
  <c r="N35"/>
  <c r="K35" s="1"/>
  <c r="N34"/>
  <c r="N33"/>
  <c r="K33" s="1"/>
  <c r="N32"/>
  <c r="N31"/>
  <c r="K31" s="1"/>
  <c r="N30"/>
  <c r="N29"/>
  <c r="K29" s="1"/>
  <c r="N28"/>
  <c r="N27"/>
  <c r="K27" s="1"/>
  <c r="N26"/>
  <c r="N25"/>
  <c r="K25" s="1"/>
  <c r="N24"/>
  <c r="N23"/>
  <c r="K23" s="1"/>
  <c r="N22"/>
  <c r="N21"/>
  <c r="K21" s="1"/>
  <c r="N20"/>
  <c r="N19"/>
  <c r="K19" s="1"/>
  <c r="N18"/>
  <c r="N17"/>
  <c r="K17" s="1"/>
  <c r="N16"/>
  <c r="N15"/>
  <c r="K15" s="1"/>
  <c r="N14"/>
  <c r="N13"/>
  <c r="K13" s="1"/>
  <c r="N12"/>
  <c r="N11"/>
  <c r="K11" s="1"/>
  <c r="N10"/>
  <c r="N9"/>
  <c r="K9" s="1"/>
  <c r="N8"/>
  <c r="N7"/>
  <c r="K7" s="1"/>
  <c r="N6"/>
  <c r="N5"/>
  <c r="K5" s="1"/>
  <c r="C43"/>
  <c r="C43" i="4"/>
  <c r="M43" i="3"/>
  <c r="L43"/>
  <c r="K43"/>
  <c r="J43"/>
  <c r="I43"/>
  <c r="H43"/>
  <c r="G43"/>
  <c r="F43"/>
  <c r="E43"/>
  <c r="D43"/>
  <c r="C43"/>
  <c r="L43" i="4"/>
  <c r="K43"/>
  <c r="J43"/>
  <c r="I43"/>
  <c r="H43"/>
  <c r="G43"/>
  <c r="F43"/>
  <c r="E43"/>
  <c r="D43"/>
  <c r="L43" i="5"/>
  <c r="K43"/>
  <c r="J43"/>
  <c r="I43"/>
  <c r="H43"/>
  <c r="G43"/>
  <c r="F43"/>
  <c r="E43"/>
  <c r="D43"/>
  <c r="L43" i="6"/>
  <c r="K43"/>
  <c r="J43"/>
  <c r="I43"/>
  <c r="H43"/>
  <c r="G43"/>
  <c r="F43"/>
  <c r="E43"/>
  <c r="D43"/>
  <c r="C43"/>
  <c r="L41" i="3"/>
  <c r="K41"/>
  <c r="J41"/>
  <c r="I41"/>
  <c r="H41"/>
  <c r="G41"/>
  <c r="F41"/>
  <c r="E41"/>
  <c r="D41"/>
  <c r="C41"/>
  <c r="L40"/>
  <c r="K40"/>
  <c r="J40"/>
  <c r="I40"/>
  <c r="H40"/>
  <c r="H40" i="6" s="1"/>
  <c r="G40" i="3"/>
  <c r="F40"/>
  <c r="E40"/>
  <c r="D40"/>
  <c r="C40"/>
  <c r="L39"/>
  <c r="K39"/>
  <c r="J39"/>
  <c r="I39"/>
  <c r="H39"/>
  <c r="G39"/>
  <c r="F39"/>
  <c r="E39"/>
  <c r="D39"/>
  <c r="C39"/>
  <c r="L38"/>
  <c r="K38"/>
  <c r="J38"/>
  <c r="I38"/>
  <c r="H38"/>
  <c r="G38"/>
  <c r="F38"/>
  <c r="E38"/>
  <c r="D38"/>
  <c r="C38"/>
  <c r="L37"/>
  <c r="K37"/>
  <c r="J37"/>
  <c r="I37"/>
  <c r="H37"/>
  <c r="G37"/>
  <c r="F37"/>
  <c r="E37"/>
  <c r="D37"/>
  <c r="C37"/>
  <c r="L36"/>
  <c r="K36"/>
  <c r="J36"/>
  <c r="I36"/>
  <c r="H36"/>
  <c r="G36"/>
  <c r="F36"/>
  <c r="E36"/>
  <c r="D36"/>
  <c r="C36"/>
  <c r="L35"/>
  <c r="K35"/>
  <c r="J35"/>
  <c r="I35"/>
  <c r="H35"/>
  <c r="G35"/>
  <c r="F35"/>
  <c r="E35"/>
  <c r="D35"/>
  <c r="C35"/>
  <c r="L34"/>
  <c r="K34"/>
  <c r="J34"/>
  <c r="I34"/>
  <c r="H34"/>
  <c r="G34"/>
  <c r="F34"/>
  <c r="E34"/>
  <c r="D34"/>
  <c r="C34"/>
  <c r="L33"/>
  <c r="K33"/>
  <c r="J33"/>
  <c r="I33"/>
  <c r="H33"/>
  <c r="G33"/>
  <c r="F33"/>
  <c r="E33"/>
  <c r="D33"/>
  <c r="C33"/>
  <c r="L32"/>
  <c r="K32"/>
  <c r="J32"/>
  <c r="I32"/>
  <c r="H32"/>
  <c r="G32"/>
  <c r="F32"/>
  <c r="E32"/>
  <c r="D32"/>
  <c r="C32"/>
  <c r="L31"/>
  <c r="K31"/>
  <c r="J31"/>
  <c r="I31"/>
  <c r="H31"/>
  <c r="G31"/>
  <c r="F31"/>
  <c r="E31"/>
  <c r="D31"/>
  <c r="C31"/>
  <c r="L30"/>
  <c r="K30"/>
  <c r="J30"/>
  <c r="I30"/>
  <c r="H30"/>
  <c r="G30"/>
  <c r="F30"/>
  <c r="E30"/>
  <c r="D30"/>
  <c r="C30"/>
  <c r="L29"/>
  <c r="K29"/>
  <c r="J29"/>
  <c r="I29"/>
  <c r="H29"/>
  <c r="G29"/>
  <c r="F29"/>
  <c r="E29"/>
  <c r="D29"/>
  <c r="C29"/>
  <c r="L28"/>
  <c r="K28"/>
  <c r="J28"/>
  <c r="I28"/>
  <c r="H28"/>
  <c r="G28"/>
  <c r="F28"/>
  <c r="E28"/>
  <c r="D28"/>
  <c r="C28"/>
  <c r="L27"/>
  <c r="K27"/>
  <c r="J27"/>
  <c r="I27"/>
  <c r="H27"/>
  <c r="G27"/>
  <c r="F27"/>
  <c r="E27"/>
  <c r="D27"/>
  <c r="L26"/>
  <c r="K26"/>
  <c r="J26"/>
  <c r="I26"/>
  <c r="H26"/>
  <c r="G26"/>
  <c r="F26"/>
  <c r="E26"/>
  <c r="D26"/>
  <c r="C26"/>
  <c r="L25"/>
  <c r="K25"/>
  <c r="J25"/>
  <c r="I25"/>
  <c r="H25"/>
  <c r="G25"/>
  <c r="F25"/>
  <c r="E25"/>
  <c r="D25"/>
  <c r="C25"/>
  <c r="L24"/>
  <c r="K24"/>
  <c r="J24"/>
  <c r="I24"/>
  <c r="H24"/>
  <c r="G24"/>
  <c r="F24"/>
  <c r="E24"/>
  <c r="D24"/>
  <c r="C24"/>
  <c r="L23"/>
  <c r="K23"/>
  <c r="J23"/>
  <c r="I23"/>
  <c r="H23"/>
  <c r="G23"/>
  <c r="F23"/>
  <c r="E23"/>
  <c r="D23"/>
  <c r="C23"/>
  <c r="L22"/>
  <c r="K22"/>
  <c r="J22"/>
  <c r="I22"/>
  <c r="H22"/>
  <c r="G22"/>
  <c r="F22"/>
  <c r="E22"/>
  <c r="D22"/>
  <c r="C22"/>
  <c r="L21"/>
  <c r="K21"/>
  <c r="J21"/>
  <c r="I21"/>
  <c r="H21"/>
  <c r="G21"/>
  <c r="F21"/>
  <c r="E21"/>
  <c r="D21"/>
  <c r="C21"/>
  <c r="L20"/>
  <c r="K20"/>
  <c r="J20"/>
  <c r="I20"/>
  <c r="H20"/>
  <c r="G20"/>
  <c r="F20"/>
  <c r="E20"/>
  <c r="D20"/>
  <c r="C20"/>
  <c r="L19"/>
  <c r="K19"/>
  <c r="J19"/>
  <c r="I19"/>
  <c r="H19"/>
  <c r="G19"/>
  <c r="F19"/>
  <c r="E19"/>
  <c r="D19"/>
  <c r="C19"/>
  <c r="L18"/>
  <c r="K18"/>
  <c r="J18"/>
  <c r="I18"/>
  <c r="H18"/>
  <c r="G18"/>
  <c r="F18"/>
  <c r="E18"/>
  <c r="D18"/>
  <c r="C18"/>
  <c r="L17"/>
  <c r="K17"/>
  <c r="J17"/>
  <c r="I17"/>
  <c r="H17"/>
  <c r="G17"/>
  <c r="F17"/>
  <c r="E17"/>
  <c r="D17"/>
  <c r="C17"/>
  <c r="L16"/>
  <c r="K16"/>
  <c r="J16"/>
  <c r="I16"/>
  <c r="H16"/>
  <c r="G16"/>
  <c r="F16"/>
  <c r="E16"/>
  <c r="D16"/>
  <c r="C16"/>
  <c r="L15"/>
  <c r="K15"/>
  <c r="J15"/>
  <c r="I15"/>
  <c r="H15"/>
  <c r="G15"/>
  <c r="F15"/>
  <c r="E15"/>
  <c r="D15"/>
  <c r="C15"/>
  <c r="L14"/>
  <c r="K14"/>
  <c r="J14"/>
  <c r="I14"/>
  <c r="H14"/>
  <c r="G14"/>
  <c r="F14"/>
  <c r="E14"/>
  <c r="D14"/>
  <c r="C14"/>
  <c r="L13"/>
  <c r="K13"/>
  <c r="J13"/>
  <c r="I13"/>
  <c r="H13"/>
  <c r="G13"/>
  <c r="F13"/>
  <c r="E13"/>
  <c r="D13"/>
  <c r="C13"/>
  <c r="L12"/>
  <c r="K12"/>
  <c r="J12"/>
  <c r="I12"/>
  <c r="H12"/>
  <c r="G12"/>
  <c r="F12"/>
  <c r="E12"/>
  <c r="D12"/>
  <c r="C12"/>
  <c r="L11"/>
  <c r="K11"/>
  <c r="J11"/>
  <c r="I11"/>
  <c r="H11"/>
  <c r="G11"/>
  <c r="F11"/>
  <c r="E11"/>
  <c r="D11"/>
  <c r="C11"/>
  <c r="L10"/>
  <c r="K10"/>
  <c r="J10"/>
  <c r="I10"/>
  <c r="H10"/>
  <c r="G10"/>
  <c r="F10"/>
  <c r="E10"/>
  <c r="D10"/>
  <c r="C10"/>
  <c r="L9"/>
  <c r="K9"/>
  <c r="J9"/>
  <c r="I9"/>
  <c r="H9"/>
  <c r="G9"/>
  <c r="F9"/>
  <c r="E9"/>
  <c r="D9"/>
  <c r="C9"/>
  <c r="L8"/>
  <c r="K8"/>
  <c r="J8"/>
  <c r="I8"/>
  <c r="H8"/>
  <c r="G8"/>
  <c r="F8"/>
  <c r="E8"/>
  <c r="D8"/>
  <c r="C8"/>
  <c r="L7"/>
  <c r="K7"/>
  <c r="J7"/>
  <c r="I7"/>
  <c r="H7"/>
  <c r="G7"/>
  <c r="F7"/>
  <c r="E7"/>
  <c r="D7"/>
  <c r="C7"/>
  <c r="L6"/>
  <c r="K6"/>
  <c r="J6"/>
  <c r="I6"/>
  <c r="H6"/>
  <c r="G6"/>
  <c r="F6"/>
  <c r="E6"/>
  <c r="D6"/>
  <c r="C6"/>
  <c r="L5"/>
  <c r="K5"/>
  <c r="J5"/>
  <c r="I5"/>
  <c r="H5"/>
  <c r="G5"/>
  <c r="F5"/>
  <c r="E5"/>
  <c r="D5"/>
  <c r="C5"/>
  <c r="C27"/>
  <c r="L41" i="6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K41"/>
  <c r="K39"/>
  <c r="K37"/>
  <c r="K35"/>
  <c r="K33"/>
  <c r="K31"/>
  <c r="K29"/>
  <c r="K27"/>
  <c r="K25"/>
  <c r="K23"/>
  <c r="K21"/>
  <c r="K19"/>
  <c r="K17"/>
  <c r="K15"/>
  <c r="K13"/>
  <c r="K11"/>
  <c r="K9"/>
  <c r="K7"/>
  <c r="K5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I41"/>
  <c r="I39"/>
  <c r="I37"/>
  <c r="I35"/>
  <c r="I33"/>
  <c r="I31"/>
  <c r="I29"/>
  <c r="I27"/>
  <c r="I25"/>
  <c r="I23"/>
  <c r="I21"/>
  <c r="I19"/>
  <c r="I17"/>
  <c r="I15"/>
  <c r="I13"/>
  <c r="I11"/>
  <c r="I9"/>
  <c r="I7"/>
  <c r="I5"/>
  <c r="H41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G41"/>
  <c r="G39"/>
  <c r="G37"/>
  <c r="G35"/>
  <c r="G33"/>
  <c r="G31"/>
  <c r="G29"/>
  <c r="G27"/>
  <c r="G25"/>
  <c r="G23"/>
  <c r="G21"/>
  <c r="G19"/>
  <c r="G17"/>
  <c r="G15"/>
  <c r="G13"/>
  <c r="G11"/>
  <c r="G9"/>
  <c r="G7"/>
  <c r="G5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E41"/>
  <c r="E39"/>
  <c r="E37"/>
  <c r="E35"/>
  <c r="E33"/>
  <c r="E31"/>
  <c r="E29"/>
  <c r="E27"/>
  <c r="E25"/>
  <c r="E23"/>
  <c r="E21"/>
  <c r="E19"/>
  <c r="E17"/>
  <c r="E15"/>
  <c r="E13"/>
  <c r="E11"/>
  <c r="E9"/>
  <c r="E7"/>
  <c r="E5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C41"/>
  <c r="C39"/>
  <c r="C37"/>
  <c r="C35"/>
  <c r="C33"/>
  <c r="C31"/>
  <c r="C29"/>
  <c r="C27"/>
  <c r="C25"/>
  <c r="C23"/>
  <c r="C21"/>
  <c r="C19"/>
  <c r="C17"/>
  <c r="C15"/>
  <c r="C13"/>
  <c r="C11"/>
  <c r="C9"/>
  <c r="C7"/>
  <c r="C5"/>
  <c r="L41" i="5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K40"/>
  <c r="K38"/>
  <c r="K36"/>
  <c r="K34"/>
  <c r="K32"/>
  <c r="K30"/>
  <c r="K28"/>
  <c r="K26"/>
  <c r="K24"/>
  <c r="K22"/>
  <c r="K20"/>
  <c r="K18"/>
  <c r="K16"/>
  <c r="K14"/>
  <c r="K12"/>
  <c r="K10"/>
  <c r="K8"/>
  <c r="K6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I40"/>
  <c r="I38"/>
  <c r="I36"/>
  <c r="I34"/>
  <c r="I32"/>
  <c r="I30"/>
  <c r="I28"/>
  <c r="I26"/>
  <c r="I24"/>
  <c r="I22"/>
  <c r="I20"/>
  <c r="I18"/>
  <c r="I16"/>
  <c r="I14"/>
  <c r="I12"/>
  <c r="I11"/>
  <c r="I10"/>
  <c r="I9"/>
  <c r="I8"/>
  <c r="I7"/>
  <c r="I6"/>
  <c r="I5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N42"/>
  <c r="L41" i="4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N42"/>
  <c r="L42" i="3"/>
  <c r="K42"/>
  <c r="J42"/>
  <c r="I42"/>
  <c r="H42"/>
  <c r="G42"/>
  <c r="F42"/>
  <c r="E42"/>
  <c r="D42"/>
  <c r="C42"/>
  <c r="M41"/>
  <c r="P41" s="1"/>
  <c r="M40"/>
  <c r="P40" s="1"/>
  <c r="M39"/>
  <c r="P39" s="1"/>
  <c r="M38"/>
  <c r="P38" s="1"/>
  <c r="M37"/>
  <c r="P37" s="1"/>
  <c r="M36"/>
  <c r="P36" s="1"/>
  <c r="M35"/>
  <c r="P35" s="1"/>
  <c r="M34"/>
  <c r="P34" s="1"/>
  <c r="M33"/>
  <c r="P33" s="1"/>
  <c r="M32"/>
  <c r="P32" s="1"/>
  <c r="M31"/>
  <c r="P31" s="1"/>
  <c r="M30"/>
  <c r="P30" s="1"/>
  <c r="M29"/>
  <c r="P29" s="1"/>
  <c r="M28"/>
  <c r="P28" s="1"/>
  <c r="M27"/>
  <c r="P27" s="1"/>
  <c r="M26"/>
  <c r="P26" s="1"/>
  <c r="M25"/>
  <c r="P25" s="1"/>
  <c r="M24"/>
  <c r="P24" s="1"/>
  <c r="M23"/>
  <c r="P23" s="1"/>
  <c r="M22"/>
  <c r="P22" s="1"/>
  <c r="M21"/>
  <c r="P21" s="1"/>
  <c r="M20"/>
  <c r="P20" s="1"/>
  <c r="M19"/>
  <c r="P19" s="1"/>
  <c r="M18"/>
  <c r="P18" s="1"/>
  <c r="M17"/>
  <c r="P17" s="1"/>
  <c r="M16"/>
  <c r="P16" s="1"/>
  <c r="M15"/>
  <c r="P15" s="1"/>
  <c r="M14"/>
  <c r="P14" s="1"/>
  <c r="M13"/>
  <c r="P13" s="1"/>
  <c r="M12"/>
  <c r="P12" s="1"/>
  <c r="M11"/>
  <c r="P11" s="1"/>
  <c r="M10"/>
  <c r="P10" s="1"/>
  <c r="M9"/>
  <c r="P9" s="1"/>
  <c r="M8"/>
  <c r="P8" s="1"/>
  <c r="M7"/>
  <c r="P7" s="1"/>
  <c r="M6"/>
  <c r="P6" s="1"/>
  <c r="M5"/>
  <c r="P5" s="1"/>
  <c r="L42" i="2"/>
  <c r="K42"/>
  <c r="K42" i="5" s="1"/>
  <c r="J42" i="2"/>
  <c r="I42"/>
  <c r="H42"/>
  <c r="G42"/>
  <c r="F42"/>
  <c r="E42"/>
  <c r="D42"/>
  <c r="C42"/>
  <c r="M41" i="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L42"/>
  <c r="K42"/>
  <c r="J42"/>
  <c r="I42"/>
  <c r="H42"/>
  <c r="G42"/>
  <c r="F42"/>
  <c r="E42"/>
  <c r="D42"/>
  <c r="C42"/>
  <c r="K6" i="6" l="1"/>
  <c r="K8"/>
  <c r="K10"/>
  <c r="K12"/>
  <c r="K14"/>
  <c r="K16"/>
  <c r="K18"/>
  <c r="K20"/>
  <c r="K22"/>
  <c r="K24"/>
  <c r="K26"/>
  <c r="K28"/>
  <c r="K30"/>
  <c r="K32"/>
  <c r="K34"/>
  <c r="K36"/>
  <c r="K38"/>
  <c r="K40"/>
  <c r="L42" i="5"/>
  <c r="I13"/>
  <c r="I15"/>
  <c r="I17"/>
  <c r="I19"/>
  <c r="I21"/>
  <c r="I23"/>
  <c r="I25"/>
  <c r="I27"/>
  <c r="I29"/>
  <c r="I31"/>
  <c r="I33"/>
  <c r="I35"/>
  <c r="I37"/>
  <c r="I39"/>
  <c r="I41"/>
  <c r="N42" i="6"/>
  <c r="C6"/>
  <c r="C8"/>
  <c r="C10"/>
  <c r="C12"/>
  <c r="C14"/>
  <c r="C16"/>
  <c r="C18"/>
  <c r="C20"/>
  <c r="C22"/>
  <c r="C24"/>
  <c r="C26"/>
  <c r="C28"/>
  <c r="C30"/>
  <c r="C32"/>
  <c r="C34"/>
  <c r="C36"/>
  <c r="C38"/>
  <c r="C40"/>
  <c r="E6"/>
  <c r="E8"/>
  <c r="E10"/>
  <c r="E12"/>
  <c r="E14"/>
  <c r="E16"/>
  <c r="E18"/>
  <c r="E20"/>
  <c r="E22"/>
  <c r="E24"/>
  <c r="E26"/>
  <c r="E28"/>
  <c r="E30"/>
  <c r="E32"/>
  <c r="E34"/>
  <c r="E36"/>
  <c r="E38"/>
  <c r="E40"/>
  <c r="G6"/>
  <c r="G8"/>
  <c r="G10"/>
  <c r="G12"/>
  <c r="G14"/>
  <c r="G16"/>
  <c r="G18"/>
  <c r="G20"/>
  <c r="G22"/>
  <c r="G24"/>
  <c r="G26"/>
  <c r="G28"/>
  <c r="G30"/>
  <c r="G32"/>
  <c r="G34"/>
  <c r="G36"/>
  <c r="G38"/>
  <c r="G40"/>
  <c r="I6"/>
  <c r="I8"/>
  <c r="I10"/>
  <c r="I12"/>
  <c r="I14"/>
  <c r="I16"/>
  <c r="I18"/>
  <c r="I20"/>
  <c r="I22"/>
  <c r="I24"/>
  <c r="I26"/>
  <c r="I28"/>
  <c r="I30"/>
  <c r="I32"/>
  <c r="I34"/>
  <c r="I36"/>
  <c r="I38"/>
  <c r="I40"/>
  <c r="M42" i="2"/>
  <c r="P42" i="3"/>
  <c r="M42" i="1"/>
  <c r="M42" i="3"/>
  <c r="D42" i="6"/>
  <c r="E42"/>
  <c r="F42"/>
  <c r="G42"/>
  <c r="H42"/>
  <c r="J42"/>
  <c r="K42"/>
  <c r="I42" i="4"/>
  <c r="J42"/>
  <c r="K42"/>
  <c r="L42"/>
  <c r="C42" i="5"/>
  <c r="D42"/>
  <c r="E42"/>
  <c r="F42"/>
  <c r="G42"/>
  <c r="H42"/>
  <c r="I42"/>
  <c r="J42"/>
  <c r="C42" i="6"/>
  <c r="L42"/>
  <c r="I42"/>
  <c r="C42" i="4"/>
  <c r="D42"/>
  <c r="E42"/>
  <c r="F42"/>
  <c r="G42"/>
  <c r="H42"/>
</calcChain>
</file>

<file path=xl/sharedStrings.xml><?xml version="1.0" encoding="utf-8"?>
<sst xmlns="http://schemas.openxmlformats.org/spreadsheetml/2006/main" count="369" uniqueCount="79">
  <si>
    <t>Santé</t>
  </si>
  <si>
    <t>Trafic</t>
  </si>
  <si>
    <t>Total</t>
  </si>
  <si>
    <t>Neuchâtel</t>
  </si>
  <si>
    <t>Hauterive</t>
  </si>
  <si>
    <t>Saint-Blaise</t>
  </si>
  <si>
    <t>Cornaux</t>
  </si>
  <si>
    <t>Cressier</t>
  </si>
  <si>
    <t>Enges</t>
  </si>
  <si>
    <t>Le Landeron</t>
  </si>
  <si>
    <t>Lignières</t>
  </si>
  <si>
    <t>Boudry</t>
  </si>
  <si>
    <t>Cortaillod</t>
  </si>
  <si>
    <t>Colombier</t>
  </si>
  <si>
    <t>Auvernier</t>
  </si>
  <si>
    <t>Peseux</t>
  </si>
  <si>
    <t>Corcelles-Cormondrèche</t>
  </si>
  <si>
    <t>Bôle</t>
  </si>
  <si>
    <t>Rochefort</t>
  </si>
  <si>
    <t>Brot-Dessous</t>
  </si>
  <si>
    <t>Bevaix</t>
  </si>
  <si>
    <t>Gorgier</t>
  </si>
  <si>
    <t>Saint-Aubin-Sauges</t>
  </si>
  <si>
    <t>Fresens</t>
  </si>
  <si>
    <t>Montalchez</t>
  </si>
  <si>
    <t>Vaumarcus</t>
  </si>
  <si>
    <t>La Côte-aux-Fées</t>
  </si>
  <si>
    <t>Les Verrières</t>
  </si>
  <si>
    <t>Cernier</t>
  </si>
  <si>
    <t>Chézard-Saint-Martin</t>
  </si>
  <si>
    <t>Dombresson</t>
  </si>
  <si>
    <t>Villiers</t>
  </si>
  <si>
    <t>Le Pâquier</t>
  </si>
  <si>
    <t>Savagnier</t>
  </si>
  <si>
    <t>Fenin-Vilars-Saules</t>
  </si>
  <si>
    <t>Fontaines</t>
  </si>
  <si>
    <t>Engollon</t>
  </si>
  <si>
    <t>Fontainemelon</t>
  </si>
  <si>
    <t>Les Hauts-Geneveys</t>
  </si>
  <si>
    <t>Boudevilliers</t>
  </si>
  <si>
    <t>Valangin</t>
  </si>
  <si>
    <t>Coffrane</t>
  </si>
  <si>
    <t>Les Geneveys/Coffrane</t>
  </si>
  <si>
    <t>Montmollin</t>
  </si>
  <si>
    <t>Le Locle</t>
  </si>
  <si>
    <t>Les Brenets</t>
  </si>
  <si>
    <t>Le Cerneux-Péquignot</t>
  </si>
  <si>
    <t>La Brévine</t>
  </si>
  <si>
    <t>La Chaux-du-Milieu</t>
  </si>
  <si>
    <t>Les Ponts-de-Martel</t>
  </si>
  <si>
    <t>Brot-Plamboz</t>
  </si>
  <si>
    <t>La Chaux-de-Fonds</t>
  </si>
  <si>
    <t>Les Planchettes</t>
  </si>
  <si>
    <t>La Sagne</t>
  </si>
  <si>
    <t>Ensemble des communes</t>
  </si>
  <si>
    <t>La Tène</t>
  </si>
  <si>
    <t>Val-de-Travers</t>
  </si>
  <si>
    <t>population</t>
  </si>
  <si>
    <t>au</t>
  </si>
  <si>
    <t>Communes</t>
  </si>
  <si>
    <t>Sécurité publique</t>
  </si>
  <si>
    <t>Culture sport             et loisirs</t>
  </si>
  <si>
    <t>Prévoyance sociale</t>
  </si>
  <si>
    <t>Economie publique</t>
  </si>
  <si>
    <t>Comptes de fonctionnement 2011. Récapitulation fonctionnelle. Charges</t>
  </si>
  <si>
    <t>Chiffres de 2010</t>
  </si>
  <si>
    <t>Milvignes</t>
  </si>
  <si>
    <t>Val-de-Ruz</t>
  </si>
  <si>
    <t>Finances                     et impôts</t>
  </si>
  <si>
    <t>Comptes de fonctionnement 2011. Récapitulation fonctionnelle. Revenus</t>
  </si>
  <si>
    <t>comptes 2011</t>
  </si>
  <si>
    <t>Corcelles</t>
  </si>
  <si>
    <t>Comptes de fonctionnement 2011. Récapitulation fonctionnelle. Résultats nets</t>
  </si>
  <si>
    <t>Administration</t>
  </si>
  <si>
    <t>Protection et aménagement de l'environnement</t>
  </si>
  <si>
    <t>Enseignement et formation</t>
  </si>
  <si>
    <t>Comptes de fonctionnement 2011. Récapitulation fonctionnelle. Résultats nets par habitant</t>
  </si>
  <si>
    <t>Comptes de fonctionnement 2011. Récapitulation fonctionnelle. Revenus par habitant</t>
  </si>
  <si>
    <t>Comptes de fonctionnement 2011. Récapitulation fonctionnelle. Charges par habitant</t>
  </si>
</sst>
</file>

<file path=xl/styles.xml><?xml version="1.0" encoding="utf-8"?>
<styleSheet xmlns="http://schemas.openxmlformats.org/spreadsheetml/2006/main">
  <numFmts count="3">
    <numFmt numFmtId="164" formatCode="&quot;Fr.&quot;#,##0;&quot;Fr.&quot;\ \-#,##0"/>
    <numFmt numFmtId="165" formatCode="#,##0_ ;[Red]\-#,##0\ "/>
    <numFmt numFmtId="166" formatCode="0.0"/>
  </numFmts>
  <fonts count="23">
    <font>
      <sz val="10"/>
      <name val="MS Sans Serif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Small Fonts"/>
      <family val="2"/>
    </font>
    <font>
      <b/>
      <sz val="10"/>
      <color rgb="FFC00000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color rgb="FFC00000"/>
      <name val="Calibri"/>
      <family val="2"/>
      <scheme val="minor"/>
    </font>
    <font>
      <b/>
      <sz val="8"/>
      <color rgb="FFC0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0"/>
      <name val="Calibri"/>
      <family val="2"/>
      <scheme val="minor"/>
    </font>
    <font>
      <b/>
      <i/>
      <sz val="8"/>
      <color indexed="10"/>
      <name val="Calibri"/>
      <family val="2"/>
      <scheme val="minor"/>
    </font>
    <font>
      <b/>
      <sz val="8.5"/>
      <name val="Calibri"/>
      <family val="2"/>
      <scheme val="minor"/>
    </font>
    <font>
      <b/>
      <sz val="8.5"/>
      <color theme="0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7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79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81536301767021"/>
      </left>
      <right style="thin">
        <color theme="0" tint="-0.14993743705557422"/>
      </right>
      <top style="medium">
        <color theme="0" tint="-0.14981536301767021"/>
      </top>
      <bottom style="thin">
        <color theme="0" tint="-0.14993743705557422"/>
      </bottom>
      <diagonal/>
    </border>
    <border>
      <left/>
      <right style="medium">
        <color theme="0"/>
      </right>
      <top style="medium">
        <color theme="0" tint="-0.14981536301767021"/>
      </top>
      <bottom style="thin">
        <color theme="0" tint="-0.14993743705557422"/>
      </bottom>
      <diagonal/>
    </border>
    <border>
      <left style="thin">
        <color theme="0" tint="-0.14981536301767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medium">
        <color theme="0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81536301767021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81536301767021"/>
      </left>
      <right/>
      <top style="thin">
        <color theme="0" tint="-0.14993743705557422"/>
      </top>
      <bottom/>
      <diagonal/>
    </border>
    <border>
      <left/>
      <right style="medium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81536301767021"/>
      </left>
      <right/>
      <top style="thin">
        <color theme="0" tint="-0.14993743705557422"/>
      </top>
      <bottom style="medium">
        <color theme="0" tint="-0.1498458815271462"/>
      </bottom>
      <diagonal/>
    </border>
    <border>
      <left/>
      <right style="medium">
        <color theme="0" tint="-0.14996795556505021"/>
      </right>
      <top style="thin">
        <color theme="0" tint="-0.14993743705557422"/>
      </top>
      <bottom style="medium">
        <color theme="0" tint="-0.1498458815271462"/>
      </bottom>
      <diagonal/>
    </border>
    <border>
      <left style="medium">
        <color theme="0" tint="-0.1498764000366222"/>
      </left>
      <right style="thin">
        <color theme="0" tint="-0.14990691854609822"/>
      </right>
      <top style="medium">
        <color theme="0" tint="-0.1498764000366222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0691854609822"/>
      </right>
      <top style="medium">
        <color theme="0" tint="-0.1498764000366222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0691854609822"/>
      </right>
      <top style="medium">
        <color theme="0" tint="-0.1498764000366222"/>
      </top>
      <bottom/>
      <diagonal/>
    </border>
    <border>
      <left style="thin">
        <color theme="0" tint="-0.14990691854609822"/>
      </left>
      <right style="medium">
        <color theme="0" tint="-0.1498764000366222"/>
      </right>
      <top style="medium">
        <color theme="0" tint="-0.1498764000366222"/>
      </top>
      <bottom/>
      <diagonal/>
    </border>
    <border>
      <left style="medium">
        <color theme="0" tint="-0.1498764000366222"/>
      </left>
      <right style="thin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medium">
        <color theme="0" tint="-0.1498764000366222"/>
      </right>
      <top/>
      <bottom/>
      <diagonal/>
    </border>
    <border>
      <left style="medium">
        <color theme="0" tint="-0.1498764000366222"/>
      </left>
      <right style="thin">
        <color theme="0" tint="-0.14990691854609822"/>
      </right>
      <top style="thin">
        <color theme="0" tint="-0.14996795556505021"/>
      </top>
      <bottom style="medium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6795556505021"/>
      </top>
      <bottom style="medium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 style="medium">
        <color theme="0" tint="-0.14990691854609822"/>
      </bottom>
      <diagonal/>
    </border>
    <border>
      <left style="thin">
        <color theme="0" tint="-0.14990691854609822"/>
      </left>
      <right style="medium">
        <color theme="0" tint="-0.1498764000366222"/>
      </right>
      <top/>
      <bottom style="medium">
        <color theme="0" tint="-0.14990691854609822"/>
      </bottom>
      <diagonal/>
    </border>
    <border>
      <left style="medium">
        <color theme="0" tint="-0.14993743705557422"/>
      </left>
      <right style="medium">
        <color theme="0" tint="-0.14993743705557422"/>
      </right>
      <top/>
      <bottom style="medium">
        <color theme="0" tint="-0.14993743705557422"/>
      </bottom>
      <diagonal/>
    </border>
    <border>
      <left style="medium">
        <color theme="0" tint="-0.14993743705557422"/>
      </left>
      <right style="medium">
        <color theme="0" tint="-0.1498764000366222"/>
      </right>
      <top/>
      <bottom style="medium">
        <color theme="0" tint="-0.14993743705557422"/>
      </bottom>
      <diagonal/>
    </border>
    <border>
      <left style="medium">
        <color theme="0"/>
      </left>
      <right style="thin">
        <color theme="0"/>
      </right>
      <top style="medium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medium">
        <color theme="0" tint="-0.14996795556505021"/>
      </top>
      <bottom/>
      <diagonal/>
    </border>
    <border>
      <left style="thin">
        <color theme="0"/>
      </left>
      <right style="medium">
        <color theme="0" tint="-0.14993743705557422"/>
      </right>
      <top style="medium">
        <color theme="0" tint="-0.14996795556505021"/>
      </top>
      <bottom/>
      <diagonal/>
    </border>
    <border>
      <left style="thin">
        <color theme="0"/>
      </left>
      <right style="medium">
        <color theme="0" tint="-0.1498764000366222"/>
      </right>
      <top style="medium">
        <color theme="0" tint="-0.14996795556505021"/>
      </top>
      <bottom/>
      <diagonal/>
    </border>
    <border>
      <left style="medium">
        <color theme="0" tint="-0.1498458815271462"/>
      </left>
      <right style="thin">
        <color theme="0" tint="-0.14990691854609822"/>
      </right>
      <top style="medium">
        <color theme="0" tint="-0.1498458815271462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0691854609822"/>
      </right>
      <top style="medium">
        <color theme="0" tint="-0.1498458815271462"/>
      </top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0691854609822"/>
      </right>
      <top style="medium">
        <color theme="0" tint="-0.1498458815271462"/>
      </top>
      <bottom/>
      <diagonal/>
    </border>
    <border>
      <left style="thin">
        <color theme="0" tint="-0.14990691854609822"/>
      </left>
      <right style="medium">
        <color theme="0" tint="-0.1498458815271462"/>
      </right>
      <top style="medium">
        <color theme="0" tint="-0.1498458815271462"/>
      </top>
      <bottom/>
      <diagonal/>
    </border>
    <border>
      <left style="medium">
        <color theme="0" tint="-0.1498458815271462"/>
      </left>
      <right style="thin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0691854609822"/>
      </left>
      <right style="medium">
        <color theme="0" tint="-0.1498458815271462"/>
      </right>
      <top/>
      <bottom/>
      <diagonal/>
    </border>
    <border>
      <left style="medium">
        <color theme="0" tint="-0.1498458815271462"/>
      </left>
      <right style="thin">
        <color theme="0" tint="-0.14990691854609822"/>
      </right>
      <top style="thin">
        <color theme="0" tint="-0.14996795556505021"/>
      </top>
      <bottom style="medium">
        <color theme="0" tint="-0.14990691854609822"/>
      </bottom>
      <diagonal/>
    </border>
    <border>
      <left style="thin">
        <color theme="0" tint="-0.14990691854609822"/>
      </left>
      <right style="medium">
        <color theme="0" tint="-0.1498458815271462"/>
      </right>
      <top/>
      <bottom style="medium">
        <color theme="0" tint="-0.14990691854609822"/>
      </bottom>
      <diagonal/>
    </border>
    <border>
      <left style="medium">
        <color theme="0" tint="-0.1498458815271462"/>
      </left>
      <right style="thin">
        <color theme="0" tint="-0.14993743705557422"/>
      </right>
      <top style="medium">
        <color theme="0" tint="-0.14981536301767021"/>
      </top>
      <bottom style="thin">
        <color theme="0" tint="-0.14993743705557422"/>
      </bottom>
      <diagonal/>
    </border>
    <border>
      <left style="medium">
        <color theme="0" tint="-0.14993743705557422"/>
      </left>
      <right style="medium">
        <color theme="0" tint="-0.1498458815271462"/>
      </right>
      <top/>
      <bottom style="medium">
        <color theme="0" tint="-0.14993743705557422"/>
      </bottom>
      <diagonal/>
    </border>
    <border>
      <left style="medium">
        <color theme="0" tint="-0.149845881527146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/>
      </left>
      <right style="medium">
        <color theme="0" tint="-0.1498458815271462"/>
      </right>
      <top style="medium">
        <color theme="0" tint="-0.14996795556505021"/>
      </top>
      <bottom/>
      <diagonal/>
    </border>
    <border>
      <left style="medium">
        <color theme="0" tint="-0.149845881527146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medium">
        <color theme="0" tint="-0.1498458815271462"/>
      </left>
      <right/>
      <top style="thin">
        <color theme="0" tint="-0.14993743705557422"/>
      </top>
      <bottom/>
      <diagonal/>
    </border>
    <border>
      <left style="medium">
        <color theme="0" tint="-0.1498458815271462"/>
      </left>
      <right/>
      <top style="thin">
        <color theme="0" tint="-0.14993743705557422"/>
      </top>
      <bottom style="medium">
        <color theme="0" tint="-0.1498458815271462"/>
      </bottom>
      <diagonal/>
    </border>
    <border>
      <left style="medium">
        <color theme="0" tint="-0.14993743705557422"/>
      </left>
      <right style="medium">
        <color theme="0" tint="-0.14993743705557422"/>
      </right>
      <top/>
      <bottom style="medium">
        <color theme="0" tint="-0.1498458815271462"/>
      </bottom>
      <diagonal/>
    </border>
    <border>
      <left style="medium">
        <color theme="0" tint="-0.14993743705557422"/>
      </left>
      <right style="medium">
        <color theme="0" tint="-0.1498458815271462"/>
      </right>
      <top/>
      <bottom style="medium">
        <color theme="0" tint="-0.1498458815271462"/>
      </bottom>
      <diagonal/>
    </border>
    <border>
      <left/>
      <right style="medium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8458815271462"/>
      </left>
      <right style="thin">
        <color theme="0" tint="-0.1498458815271462"/>
      </right>
      <top/>
      <bottom/>
      <diagonal/>
    </border>
    <border>
      <left style="thin">
        <color theme="0" tint="-0.1498458815271462"/>
      </left>
      <right style="thin">
        <color theme="0" tint="-0.1498458815271462"/>
      </right>
      <top/>
      <bottom style="medium">
        <color theme="0" tint="-0.1498458815271462"/>
      </bottom>
      <diagonal/>
    </border>
    <border>
      <left/>
      <right style="medium">
        <color theme="0" tint="-0.14993743705557422"/>
      </right>
      <top/>
      <bottom style="medium">
        <color theme="0" tint="-0.14993743705557422"/>
      </bottom>
      <diagonal/>
    </border>
    <border>
      <left/>
      <right style="thin">
        <color theme="0"/>
      </right>
      <top style="medium">
        <color theme="0" tint="-0.14996795556505021"/>
      </top>
      <bottom/>
      <diagonal/>
    </border>
    <border>
      <left/>
      <right style="thin">
        <color theme="0" tint="-0.14978484450819421"/>
      </right>
      <top style="medium">
        <color theme="0" tint="-0.1498458815271462"/>
      </top>
      <bottom style="thin">
        <color theme="0" tint="-0.14993743705557422"/>
      </bottom>
      <diagonal/>
    </border>
    <border>
      <left/>
      <right style="thin">
        <color theme="0" tint="-0.14978484450819421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theme="0" tint="-0.14978484450819421"/>
      </left>
      <right style="thin">
        <color theme="0" tint="-0.1498458815271462"/>
      </right>
      <top style="medium">
        <color theme="0" tint="-0.14978484450819421"/>
      </top>
      <bottom/>
      <diagonal/>
    </border>
    <border>
      <left style="thin">
        <color theme="0" tint="-0.1498458815271462"/>
      </left>
      <right style="thin">
        <color theme="0" tint="-0.1498458815271462"/>
      </right>
      <top style="medium">
        <color theme="0" tint="-0.14978484450819421"/>
      </top>
      <bottom/>
      <diagonal/>
    </border>
    <border>
      <left style="thin">
        <color theme="0" tint="-0.1498458815271462"/>
      </left>
      <right style="medium">
        <color theme="0" tint="-0.14978484450819421"/>
      </right>
      <top style="medium">
        <color theme="0" tint="-0.14978484450819421"/>
      </top>
      <bottom/>
      <diagonal/>
    </border>
    <border>
      <left style="medium">
        <color theme="0" tint="-0.14978484450819421"/>
      </left>
      <right style="thin">
        <color theme="0" tint="-0.1498458815271462"/>
      </right>
      <top/>
      <bottom/>
      <diagonal/>
    </border>
    <border>
      <left style="thin">
        <color theme="0" tint="-0.1498458815271462"/>
      </left>
      <right style="medium">
        <color theme="0" tint="-0.14978484450819421"/>
      </right>
      <top/>
      <bottom/>
      <diagonal/>
    </border>
    <border>
      <left style="medium">
        <color theme="0" tint="-0.14978484450819421"/>
      </left>
      <right style="thin">
        <color theme="0" tint="-0.1498458815271462"/>
      </right>
      <top/>
      <bottom style="medium">
        <color theme="0" tint="-0.1498458815271462"/>
      </bottom>
      <diagonal/>
    </border>
    <border>
      <left style="thin">
        <color theme="0" tint="-0.1498458815271462"/>
      </left>
      <right style="medium">
        <color theme="0" tint="-0.14978484450819421"/>
      </right>
      <top/>
      <bottom style="medium">
        <color theme="0" tint="-0.1498458815271462"/>
      </bottom>
      <diagonal/>
    </border>
    <border>
      <left style="medium">
        <color theme="0" tint="-0.14978484450819421"/>
      </left>
      <right style="thin">
        <color theme="0" tint="-0.14993743705557422"/>
      </right>
      <top style="medium">
        <color theme="0" tint="-0.1498458815271462"/>
      </top>
      <bottom style="thin">
        <color theme="0" tint="-0.14993743705557422"/>
      </bottom>
      <diagonal/>
    </border>
    <border>
      <left style="medium">
        <color theme="0" tint="-0.14993743705557422"/>
      </left>
      <right style="medium">
        <color theme="0" tint="-0.14978484450819421"/>
      </right>
      <top/>
      <bottom style="medium">
        <color theme="0" tint="-0.14993743705557422"/>
      </bottom>
      <diagonal/>
    </border>
    <border>
      <left style="medium">
        <color theme="0" tint="-0.149784844508194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theme="0"/>
      </left>
      <right style="medium">
        <color theme="0" tint="-0.14978484450819421"/>
      </right>
      <top style="medium">
        <color theme="0" tint="-0.14996795556505021"/>
      </top>
      <bottom/>
      <diagonal/>
    </border>
    <border>
      <left style="medium">
        <color theme="0" tint="-0.149784844508194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theme="0" tint="-0.14978484450819421"/>
      </left>
      <right/>
      <top style="thin">
        <color theme="0" tint="-0.14993743705557422"/>
      </top>
      <bottom style="medium">
        <color theme="0" tint="-0.14978484450819421"/>
      </bottom>
      <diagonal/>
    </border>
    <border>
      <left/>
      <right style="medium">
        <color theme="0" tint="-0.14996795556505021"/>
      </right>
      <top style="thin">
        <color theme="0" tint="-0.14993743705557422"/>
      </top>
      <bottom style="medium">
        <color theme="0" tint="-0.14978484450819421"/>
      </bottom>
      <diagonal/>
    </border>
    <border>
      <left style="medium">
        <color theme="0" tint="-0.14993743705557422"/>
      </left>
      <right style="medium">
        <color theme="0" tint="-0.14993743705557422"/>
      </right>
      <top/>
      <bottom style="medium">
        <color theme="0" tint="-0.14978484450819421"/>
      </bottom>
      <diagonal/>
    </border>
    <border>
      <left style="medium">
        <color theme="0" tint="-0.14993743705557422"/>
      </left>
      <right style="medium">
        <color theme="0" tint="-0.14978484450819421"/>
      </right>
      <top/>
      <bottom style="medium">
        <color theme="0" tint="-0.14978484450819421"/>
      </bottom>
      <diagonal/>
    </border>
    <border>
      <left/>
      <right style="medium">
        <color theme="0" tint="-0.14996795556505021"/>
      </right>
      <top/>
      <bottom/>
      <diagonal/>
    </border>
    <border>
      <left/>
      <right style="thin">
        <color theme="0" tint="-0.14978484450819421"/>
      </right>
      <top style="medium">
        <color theme="0" tint="-0.14990691854609822"/>
      </top>
      <bottom style="thin">
        <color theme="0" tint="-0.14993743705557422"/>
      </bottom>
      <diagonal/>
    </border>
    <border>
      <left/>
      <right style="thin">
        <color theme="0" tint="-0.14978484450819421"/>
      </right>
      <top style="thin">
        <color theme="0" tint="-0.14993743705557422"/>
      </top>
      <bottom style="medium">
        <color theme="0" tint="-0.14978484450819421"/>
      </bottom>
      <diagonal/>
    </border>
    <border>
      <left style="medium">
        <color theme="0" tint="-0.1498458815271462"/>
      </left>
      <right style="thin">
        <color theme="0" tint="-0.14993743705557422"/>
      </right>
      <top style="medium">
        <color theme="0" tint="-0.14990691854609822"/>
      </top>
      <bottom style="thin">
        <color theme="0" tint="-0.14993743705557422"/>
      </bottom>
      <diagonal/>
    </border>
    <border>
      <left style="medium">
        <color theme="0"/>
      </left>
      <right style="medium">
        <color theme="0" tint="-0.1498458815271462"/>
      </right>
      <top style="medium">
        <color theme="0" tint="-0.14996795556505021"/>
      </top>
      <bottom/>
      <diagonal/>
    </border>
    <border>
      <left style="medium">
        <color theme="0" tint="-0.1498458815271462"/>
      </left>
      <right style="thin">
        <color theme="0" tint="-0.14993743705557422"/>
      </right>
      <top style="thin">
        <color theme="0" tint="-0.14993743705557422"/>
      </top>
      <bottom style="medium">
        <color theme="0" tint="-0.14978484450819421"/>
      </bottom>
      <diagonal/>
    </border>
    <border>
      <left style="medium">
        <color theme="0" tint="-0.1498458815271462"/>
      </left>
      <right/>
      <top/>
      <bottom/>
      <diagonal/>
    </border>
  </borders>
  <cellStyleXfs count="3">
    <xf numFmtId="0" fontId="0" fillId="0" borderId="0"/>
    <xf numFmtId="3" fontId="4" fillId="0" borderId="1" applyProtection="0">
      <alignment vertical="center"/>
      <protection locked="0"/>
    </xf>
    <xf numFmtId="0" fontId="7" fillId="0" borderId="0"/>
  </cellStyleXfs>
  <cellXfs count="144">
    <xf numFmtId="0" fontId="0" fillId="0" borderId="0" xfId="0"/>
    <xf numFmtId="0" fontId="1" fillId="0" borderId="0" xfId="0" applyFont="1" applyAlignment="1" applyProtection="1">
      <alignment vertical="center"/>
    </xf>
    <xf numFmtId="0" fontId="2" fillId="0" borderId="0" xfId="0" applyFont="1" applyProtection="1"/>
    <xf numFmtId="0" fontId="3" fillId="0" borderId="0" xfId="0" applyFont="1" applyProtection="1"/>
    <xf numFmtId="3" fontId="2" fillId="0" borderId="0" xfId="0" applyNumberFormat="1" applyFont="1" applyAlignment="1" applyProtection="1"/>
    <xf numFmtId="0" fontId="10" fillId="0" borderId="0" xfId="0" applyFont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4" fillId="2" borderId="0" xfId="0" applyFont="1" applyFill="1" applyBorder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3" fontId="11" fillId="3" borderId="3" xfId="1" applyFont="1" applyFill="1" applyBorder="1" applyAlignment="1" applyProtection="1">
      <alignment vertical="center"/>
      <protection locked="0"/>
    </xf>
    <xf numFmtId="3" fontId="11" fillId="3" borderId="4" xfId="1" applyFont="1" applyFill="1" applyBorder="1" applyAlignment="1" applyProtection="1">
      <alignment vertical="center"/>
      <protection locked="0"/>
    </xf>
    <xf numFmtId="3" fontId="11" fillId="3" borderId="5" xfId="1" applyFont="1" applyFill="1" applyBorder="1" applyAlignment="1" applyProtection="1">
      <alignment vertical="center"/>
      <protection locked="0"/>
    </xf>
    <xf numFmtId="3" fontId="11" fillId="3" borderId="6" xfId="1" applyFont="1" applyFill="1" applyBorder="1" applyAlignment="1" applyProtection="1">
      <alignment vertical="center"/>
      <protection locked="0"/>
    </xf>
    <xf numFmtId="3" fontId="11" fillId="3" borderId="7" xfId="1" applyFont="1" applyFill="1" applyBorder="1" applyAlignment="1" applyProtection="1">
      <alignment vertical="center"/>
      <protection locked="0"/>
    </xf>
    <xf numFmtId="3" fontId="11" fillId="3" borderId="8" xfId="1" applyFont="1" applyFill="1" applyBorder="1" applyAlignment="1" applyProtection="1">
      <alignment vertical="center"/>
      <protection locked="0"/>
    </xf>
    <xf numFmtId="3" fontId="11" fillId="3" borderId="9" xfId="1" applyFont="1" applyFill="1" applyBorder="1" applyAlignment="1" applyProtection="1">
      <alignment vertical="center"/>
      <protection locked="0"/>
    </xf>
    <xf numFmtId="0" fontId="13" fillId="0" borderId="0" xfId="0" applyFont="1"/>
    <xf numFmtId="3" fontId="17" fillId="0" borderId="26" xfId="0" applyNumberFormat="1" applyFont="1" applyBorder="1" applyAlignment="1" applyProtection="1">
      <alignment vertical="center"/>
    </xf>
    <xf numFmtId="3" fontId="17" fillId="0" borderId="26" xfId="0" applyNumberFormat="1" applyFont="1" applyBorder="1" applyAlignment="1" applyProtection="1">
      <alignment vertical="center"/>
      <protection locked="0"/>
    </xf>
    <xf numFmtId="3" fontId="17" fillId="0" borderId="27" xfId="0" applyNumberFormat="1" applyFont="1" applyBorder="1" applyAlignment="1" applyProtection="1">
      <alignment vertical="center"/>
    </xf>
    <xf numFmtId="3" fontId="18" fillId="3" borderId="28" xfId="0" applyNumberFormat="1" applyFont="1" applyFill="1" applyBorder="1" applyAlignment="1" applyProtection="1">
      <alignment vertical="center"/>
      <protection locked="0"/>
    </xf>
    <xf numFmtId="3" fontId="18" fillId="3" borderId="29" xfId="0" applyNumberFormat="1" applyFont="1" applyFill="1" applyBorder="1" applyAlignment="1" applyProtection="1">
      <alignment vertical="center"/>
      <protection locked="0"/>
    </xf>
    <xf numFmtId="3" fontId="18" fillId="3" borderId="29" xfId="1" applyFont="1" applyFill="1" applyBorder="1" applyAlignment="1" applyProtection="1">
      <alignment vertical="center"/>
      <protection locked="0"/>
    </xf>
    <xf numFmtId="3" fontId="18" fillId="3" borderId="30" xfId="0" applyNumberFormat="1" applyFont="1" applyFill="1" applyBorder="1" applyAlignment="1" applyProtection="1">
      <alignment vertical="center"/>
      <protection locked="0"/>
    </xf>
    <xf numFmtId="3" fontId="18" fillId="3" borderId="31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</xf>
    <xf numFmtId="0" fontId="12" fillId="0" borderId="0" xfId="0" applyFont="1" applyProtection="1"/>
    <xf numFmtId="0" fontId="13" fillId="0" borderId="0" xfId="0" applyFont="1" applyProtection="1"/>
    <xf numFmtId="0" fontId="8" fillId="2" borderId="0" xfId="0" applyFont="1" applyFill="1" applyAlignment="1" applyProtection="1">
      <alignment vertical="center"/>
    </xf>
    <xf numFmtId="164" fontId="10" fillId="2" borderId="0" xfId="0" applyNumberFormat="1" applyFont="1" applyFill="1" applyAlignment="1" applyProtection="1">
      <alignment vertical="center"/>
    </xf>
    <xf numFmtId="0" fontId="10" fillId="2" borderId="0" xfId="0" applyFont="1" applyFill="1" applyAlignment="1" applyProtection="1">
      <alignment vertical="center"/>
    </xf>
    <xf numFmtId="0" fontId="10" fillId="2" borderId="2" xfId="0" applyFont="1" applyFill="1" applyBorder="1" applyAlignment="1" applyProtection="1">
      <alignment horizontal="right" vertical="center"/>
    </xf>
    <xf numFmtId="0" fontId="13" fillId="2" borderId="0" xfId="0" applyFont="1" applyFill="1"/>
    <xf numFmtId="0" fontId="16" fillId="2" borderId="0" xfId="0" applyFont="1" applyFill="1"/>
    <xf numFmtId="3" fontId="13" fillId="2" borderId="0" xfId="0" applyNumberFormat="1" applyFont="1" applyFill="1" applyProtection="1"/>
    <xf numFmtId="0" fontId="12" fillId="2" borderId="0" xfId="0" applyFont="1" applyFill="1" applyProtection="1"/>
    <xf numFmtId="166" fontId="12" fillId="2" borderId="0" xfId="0" applyNumberFormat="1" applyFont="1" applyFill="1" applyProtection="1">
      <protection locked="0"/>
    </xf>
    <xf numFmtId="0" fontId="13" fillId="2" borderId="0" xfId="0" applyFont="1" applyFill="1" applyProtection="1"/>
    <xf numFmtId="166" fontId="12" fillId="2" borderId="0" xfId="0" quotePrefix="1" applyNumberFormat="1" applyFont="1" applyFill="1" applyProtection="1">
      <protection locked="0"/>
    </xf>
    <xf numFmtId="0" fontId="12" fillId="2" borderId="0" xfId="0" applyFont="1" applyFill="1" applyProtection="1">
      <protection locked="0"/>
    </xf>
    <xf numFmtId="0" fontId="13" fillId="2" borderId="0" xfId="0" applyFont="1" applyFill="1" applyProtection="1">
      <protection locked="0"/>
    </xf>
    <xf numFmtId="3" fontId="9" fillId="2" borderId="0" xfId="0" applyNumberFormat="1" applyFont="1" applyFill="1" applyAlignment="1" applyProtection="1">
      <alignment vertical="center"/>
      <protection locked="0"/>
    </xf>
    <xf numFmtId="4" fontId="12" fillId="2" borderId="0" xfId="0" applyNumberFormat="1" applyFont="1" applyFill="1" applyProtection="1"/>
    <xf numFmtId="0" fontId="5" fillId="2" borderId="0" xfId="0" applyFont="1" applyFill="1" applyAlignment="1" applyProtection="1">
      <alignment vertical="center"/>
    </xf>
    <xf numFmtId="164" fontId="1" fillId="2" borderId="0" xfId="0" applyNumberFormat="1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Border="1" applyAlignment="1" applyProtection="1">
      <alignment horizontal="right" vertical="center"/>
    </xf>
    <xf numFmtId="3" fontId="11" fillId="3" borderId="40" xfId="1" applyFont="1" applyFill="1" applyBorder="1" applyAlignment="1" applyProtection="1">
      <alignment vertical="center"/>
      <protection locked="0"/>
    </xf>
    <xf numFmtId="3" fontId="17" fillId="0" borderId="41" xfId="0" applyNumberFormat="1" applyFont="1" applyBorder="1" applyAlignment="1" applyProtection="1">
      <alignment vertical="center"/>
    </xf>
    <xf numFmtId="3" fontId="11" fillId="3" borderId="42" xfId="1" applyFont="1" applyFill="1" applyBorder="1" applyAlignment="1" applyProtection="1">
      <alignment vertical="center"/>
      <protection locked="0"/>
    </xf>
    <xf numFmtId="3" fontId="18" fillId="3" borderId="43" xfId="0" applyNumberFormat="1" applyFont="1" applyFill="1" applyBorder="1" applyAlignment="1" applyProtection="1">
      <alignment vertical="center"/>
      <protection locked="0"/>
    </xf>
    <xf numFmtId="3" fontId="11" fillId="3" borderId="44" xfId="1" applyFont="1" applyFill="1" applyBorder="1" applyAlignment="1" applyProtection="1">
      <alignment vertical="center"/>
      <protection locked="0"/>
    </xf>
    <xf numFmtId="3" fontId="17" fillId="0" borderId="47" xfId="0" applyNumberFormat="1" applyFont="1" applyBorder="1" applyAlignment="1" applyProtection="1">
      <alignment vertical="center"/>
    </xf>
    <xf numFmtId="3" fontId="17" fillId="0" borderId="47" xfId="0" applyNumberFormat="1" applyFont="1" applyBorder="1" applyAlignment="1" applyProtection="1">
      <alignment vertical="center"/>
      <protection locked="0"/>
    </xf>
    <xf numFmtId="3" fontId="17" fillId="0" borderId="48" xfId="0" applyNumberFormat="1" applyFont="1" applyBorder="1" applyAlignment="1" applyProtection="1">
      <alignment vertical="center"/>
    </xf>
    <xf numFmtId="0" fontId="3" fillId="2" borderId="0" xfId="0" applyFont="1" applyFill="1" applyProtection="1"/>
    <xf numFmtId="0" fontId="2" fillId="2" borderId="0" xfId="0" applyFont="1" applyFill="1" applyProtection="1"/>
    <xf numFmtId="0" fontId="6" fillId="2" borderId="0" xfId="0" applyFont="1" applyFill="1" applyAlignment="1" applyProtection="1">
      <alignment horizontal="left" vertical="center"/>
    </xf>
    <xf numFmtId="3" fontId="6" fillId="2" borderId="0" xfId="0" applyNumberFormat="1" applyFont="1" applyFill="1" applyAlignment="1" applyProtection="1">
      <alignment vertical="center"/>
    </xf>
    <xf numFmtId="3" fontId="2" fillId="2" borderId="0" xfId="0" applyNumberFormat="1" applyFont="1" applyFill="1" applyAlignment="1" applyProtection="1"/>
    <xf numFmtId="3" fontId="3" fillId="2" borderId="0" xfId="0" applyNumberFormat="1" applyFont="1" applyFill="1" applyProtection="1"/>
    <xf numFmtId="3" fontId="1" fillId="2" borderId="0" xfId="0" applyNumberFormat="1" applyFont="1" applyFill="1" applyAlignment="1" applyProtection="1">
      <alignment vertical="center"/>
    </xf>
    <xf numFmtId="4" fontId="2" fillId="2" borderId="0" xfId="0" applyNumberFormat="1" applyFont="1" applyFill="1" applyProtection="1"/>
    <xf numFmtId="165" fontId="2" fillId="2" borderId="0" xfId="0" applyNumberFormat="1" applyFont="1" applyFill="1" applyProtection="1"/>
    <xf numFmtId="165" fontId="2" fillId="2" borderId="0" xfId="0" applyNumberFormat="1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0" fillId="0" borderId="0" xfId="0" applyFont="1" applyProtection="1"/>
    <xf numFmtId="164" fontId="8" fillId="2" borderId="0" xfId="0" applyNumberFormat="1" applyFont="1" applyFill="1" applyAlignment="1" applyProtection="1">
      <alignment vertical="center"/>
    </xf>
    <xf numFmtId="3" fontId="17" fillId="0" borderId="52" xfId="0" applyNumberFormat="1" applyFont="1" applyBorder="1" applyAlignment="1" applyProtection="1">
      <alignment vertical="center"/>
    </xf>
    <xf numFmtId="3" fontId="18" fillId="3" borderId="53" xfId="0" applyNumberFormat="1" applyFont="1" applyFill="1" applyBorder="1" applyAlignment="1" applyProtection="1">
      <alignment vertical="center"/>
      <protection locked="0"/>
    </xf>
    <xf numFmtId="3" fontId="11" fillId="3" borderId="54" xfId="1" applyFont="1" applyFill="1" applyBorder="1" applyAlignment="1" applyProtection="1">
      <alignment vertical="center"/>
      <protection locked="0"/>
    </xf>
    <xf numFmtId="3" fontId="11" fillId="3" borderId="55" xfId="1" applyFont="1" applyFill="1" applyBorder="1" applyAlignment="1" applyProtection="1">
      <alignment vertical="center"/>
      <protection locked="0"/>
    </xf>
    <xf numFmtId="3" fontId="11" fillId="3" borderId="63" xfId="1" applyFont="1" applyFill="1" applyBorder="1" applyAlignment="1" applyProtection="1">
      <alignment vertical="center"/>
      <protection locked="0"/>
    </xf>
    <xf numFmtId="3" fontId="17" fillId="0" borderId="64" xfId="0" applyNumberFormat="1" applyFont="1" applyBorder="1" applyAlignment="1" applyProtection="1">
      <alignment vertical="center"/>
    </xf>
    <xf numFmtId="3" fontId="11" fillId="3" borderId="65" xfId="1" applyFont="1" applyFill="1" applyBorder="1" applyAlignment="1" applyProtection="1">
      <alignment vertical="center"/>
      <protection locked="0"/>
    </xf>
    <xf numFmtId="3" fontId="18" fillId="3" borderId="66" xfId="0" applyNumberFormat="1" applyFont="1" applyFill="1" applyBorder="1" applyAlignment="1" applyProtection="1">
      <alignment vertical="center"/>
      <protection locked="0"/>
    </xf>
    <xf numFmtId="3" fontId="17" fillId="0" borderId="70" xfId="0" applyNumberFormat="1" applyFont="1" applyBorder="1" applyAlignment="1" applyProtection="1">
      <alignment vertical="center"/>
    </xf>
    <xf numFmtId="3" fontId="17" fillId="0" borderId="70" xfId="0" applyNumberFormat="1" applyFont="1" applyBorder="1" applyAlignment="1" applyProtection="1">
      <alignment vertical="center"/>
      <protection locked="0"/>
    </xf>
    <xf numFmtId="3" fontId="17" fillId="0" borderId="71" xfId="0" applyNumberFormat="1" applyFont="1" applyBorder="1" applyAlignment="1" applyProtection="1">
      <alignment vertical="center"/>
    </xf>
    <xf numFmtId="0" fontId="20" fillId="2" borderId="0" xfId="0" applyFont="1" applyFill="1" applyProtection="1"/>
    <xf numFmtId="0" fontId="19" fillId="2" borderId="0" xfId="0" applyFont="1" applyFill="1" applyAlignment="1" applyProtection="1">
      <alignment vertical="center"/>
    </xf>
    <xf numFmtId="0" fontId="19" fillId="2" borderId="0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Alignment="1" applyProtection="1">
      <alignment horizontal="center"/>
      <protection locked="0"/>
    </xf>
    <xf numFmtId="14" fontId="19" fillId="2" borderId="0" xfId="0" applyNumberFormat="1" applyFont="1" applyFill="1" applyAlignment="1" applyProtection="1">
      <alignment horizontal="center"/>
      <protection locked="0"/>
    </xf>
    <xf numFmtId="3" fontId="19" fillId="2" borderId="0" xfId="0" applyNumberFormat="1" applyFont="1" applyFill="1" applyAlignment="1" applyProtection="1">
      <alignment horizontal="right" vertical="center"/>
      <protection locked="0"/>
    </xf>
    <xf numFmtId="3" fontId="11" fillId="3" borderId="73" xfId="1" applyFont="1" applyFill="1" applyBorder="1" applyAlignment="1" applyProtection="1">
      <alignment vertical="center"/>
      <protection locked="0"/>
    </xf>
    <xf numFmtId="3" fontId="11" fillId="3" borderId="74" xfId="1" applyFont="1" applyFill="1" applyBorder="1" applyAlignment="1" applyProtection="1">
      <alignment vertical="center"/>
      <protection locked="0"/>
    </xf>
    <xf numFmtId="3" fontId="11" fillId="3" borderId="75" xfId="1" applyFont="1" applyFill="1" applyBorder="1" applyAlignment="1" applyProtection="1">
      <alignment vertical="center"/>
      <protection locked="0"/>
    </xf>
    <xf numFmtId="3" fontId="18" fillId="3" borderId="76" xfId="0" applyNumberFormat="1" applyFont="1" applyFill="1" applyBorder="1" applyAlignment="1" applyProtection="1">
      <alignment vertical="center"/>
      <protection locked="0"/>
    </xf>
    <xf numFmtId="3" fontId="11" fillId="3" borderId="77" xfId="1" applyFont="1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</xf>
    <xf numFmtId="164" fontId="9" fillId="2" borderId="0" xfId="0" applyNumberFormat="1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right" vertical="center"/>
      <protection locked="0"/>
    </xf>
    <xf numFmtId="3" fontId="13" fillId="2" borderId="0" xfId="0" applyNumberFormat="1" applyFont="1" applyFill="1" applyProtection="1">
      <protection locked="0"/>
    </xf>
    <xf numFmtId="0" fontId="21" fillId="2" borderId="0" xfId="0" applyFont="1" applyFill="1" applyAlignment="1" applyProtection="1">
      <alignment vertical="center"/>
    </xf>
    <xf numFmtId="0" fontId="22" fillId="2" borderId="0" xfId="0" applyFont="1" applyFill="1" applyProtection="1"/>
    <xf numFmtId="0" fontId="11" fillId="3" borderId="10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horizontal="left" vertical="center"/>
    </xf>
    <xf numFmtId="0" fontId="11" fillId="3" borderId="13" xfId="0" applyFont="1" applyFill="1" applyBorder="1" applyAlignment="1">
      <alignment horizontal="left" vertical="center"/>
    </xf>
    <xf numFmtId="0" fontId="11" fillId="3" borderId="16" xfId="0" applyFont="1" applyFill="1" applyBorder="1" applyAlignment="1">
      <alignment horizontal="left" vertical="center" wrapText="1"/>
    </xf>
    <xf numFmtId="0" fontId="11" fillId="3" borderId="20" xfId="0" applyFont="1" applyFill="1" applyBorder="1" applyAlignment="1">
      <alignment horizontal="left" vertical="center" wrapText="1"/>
    </xf>
    <xf numFmtId="0" fontId="11" fillId="3" borderId="24" xfId="0" applyFont="1" applyFill="1" applyBorder="1" applyAlignment="1">
      <alignment horizontal="left" vertical="center" wrapText="1"/>
    </xf>
    <xf numFmtId="0" fontId="15" fillId="3" borderId="14" xfId="0" applyFont="1" applyFill="1" applyBorder="1" applyAlignment="1" applyProtection="1">
      <alignment horizontal="center" vertical="center"/>
      <protection locked="0"/>
    </xf>
    <xf numFmtId="0" fontId="15" fillId="3" borderId="15" xfId="0" applyFont="1" applyFill="1" applyBorder="1" applyAlignment="1" applyProtection="1">
      <alignment horizontal="center" vertical="center"/>
      <protection locked="0"/>
    </xf>
    <xf numFmtId="0" fontId="15" fillId="3" borderId="18" xfId="0" applyFont="1" applyFill="1" applyBorder="1" applyAlignment="1" applyProtection="1">
      <alignment horizontal="center" vertical="center"/>
      <protection locked="0"/>
    </xf>
    <xf numFmtId="0" fontId="15" fillId="3" borderId="19" xfId="0" applyFont="1" applyFill="1" applyBorder="1" applyAlignment="1" applyProtection="1">
      <alignment horizontal="center" vertical="center"/>
      <protection locked="0"/>
    </xf>
    <xf numFmtId="0" fontId="15" fillId="3" borderId="22" xfId="0" applyFont="1" applyFill="1" applyBorder="1" applyAlignment="1" applyProtection="1">
      <alignment horizontal="center" vertical="center"/>
      <protection locked="0"/>
    </xf>
    <xf numFmtId="0" fontId="15" fillId="3" borderId="23" xfId="0" applyFont="1" applyFill="1" applyBorder="1" applyAlignment="1" applyProtection="1">
      <alignment horizontal="center" vertical="center"/>
      <protection locked="0"/>
    </xf>
    <xf numFmtId="0" fontId="11" fillId="3" borderId="17" xfId="0" applyFont="1" applyFill="1" applyBorder="1" applyAlignment="1">
      <alignment horizontal="left" vertical="center" wrapText="1"/>
    </xf>
    <xf numFmtId="0" fontId="11" fillId="3" borderId="21" xfId="0" applyFont="1" applyFill="1" applyBorder="1" applyAlignment="1">
      <alignment horizontal="left" vertical="center" wrapText="1"/>
    </xf>
    <xf numFmtId="0" fontId="11" fillId="3" borderId="25" xfId="0" applyFont="1" applyFill="1" applyBorder="1" applyAlignment="1">
      <alignment horizontal="left" vertical="center" wrapText="1"/>
    </xf>
    <xf numFmtId="0" fontId="11" fillId="3" borderId="45" xfId="0" applyFont="1" applyFill="1" applyBorder="1" applyAlignment="1">
      <alignment horizontal="left" vertical="center"/>
    </xf>
    <xf numFmtId="0" fontId="11" fillId="3" borderId="46" xfId="0" applyFont="1" applyFill="1" applyBorder="1" applyAlignment="1">
      <alignment horizontal="left" vertical="center"/>
    </xf>
    <xf numFmtId="0" fontId="1" fillId="2" borderId="0" xfId="0" applyFont="1" applyFill="1" applyAlignment="1" applyProtection="1">
      <alignment horizontal="center" wrapText="1"/>
    </xf>
    <xf numFmtId="0" fontId="11" fillId="3" borderId="35" xfId="0" applyFont="1" applyFill="1" applyBorder="1" applyAlignment="1">
      <alignment horizontal="left" vertical="center" wrapText="1"/>
    </xf>
    <xf numFmtId="0" fontId="11" fillId="3" borderId="37" xfId="0" applyFont="1" applyFill="1" applyBorder="1" applyAlignment="1">
      <alignment horizontal="left" vertical="center" wrapText="1"/>
    </xf>
    <xf numFmtId="0" fontId="11" fillId="3" borderId="39" xfId="0" applyFont="1" applyFill="1" applyBorder="1" applyAlignment="1">
      <alignment horizontal="left" vertical="center" wrapText="1"/>
    </xf>
    <xf numFmtId="0" fontId="11" fillId="3" borderId="34" xfId="0" applyFont="1" applyFill="1" applyBorder="1" applyAlignment="1">
      <alignment horizontal="left" vertical="center" wrapText="1"/>
    </xf>
    <xf numFmtId="0" fontId="15" fillId="3" borderId="32" xfId="0" applyFont="1" applyFill="1" applyBorder="1" applyAlignment="1" applyProtection="1">
      <alignment horizontal="center" vertical="center"/>
      <protection locked="0"/>
    </xf>
    <xf numFmtId="0" fontId="15" fillId="3" borderId="33" xfId="0" applyFont="1" applyFill="1" applyBorder="1" applyAlignment="1" applyProtection="1">
      <alignment horizontal="center" vertical="center"/>
      <protection locked="0"/>
    </xf>
    <xf numFmtId="0" fontId="15" fillId="3" borderId="36" xfId="0" applyFont="1" applyFill="1" applyBorder="1" applyAlignment="1" applyProtection="1">
      <alignment horizontal="center" vertical="center"/>
      <protection locked="0"/>
    </xf>
    <xf numFmtId="0" fontId="15" fillId="3" borderId="38" xfId="0" applyFont="1" applyFill="1" applyBorder="1" applyAlignment="1" applyProtection="1">
      <alignment horizontal="center" vertical="center"/>
      <protection locked="0"/>
    </xf>
    <xf numFmtId="0" fontId="11" fillId="3" borderId="67" xfId="0" applyFont="1" applyFill="1" applyBorder="1" applyAlignment="1">
      <alignment horizontal="left" vertical="center"/>
    </xf>
    <xf numFmtId="0" fontId="11" fillId="3" borderId="49" xfId="0" applyFont="1" applyFill="1" applyBorder="1" applyAlignment="1">
      <alignment horizontal="left" vertical="center"/>
    </xf>
    <xf numFmtId="0" fontId="11" fillId="3" borderId="68" xfId="0" applyFont="1" applyFill="1" applyBorder="1" applyAlignment="1">
      <alignment horizontal="left" vertical="center"/>
    </xf>
    <xf numFmtId="0" fontId="11" fillId="3" borderId="69" xfId="0" applyFont="1" applyFill="1" applyBorder="1" applyAlignment="1">
      <alignment horizontal="left" vertical="center"/>
    </xf>
    <xf numFmtId="0" fontId="11" fillId="3" borderId="57" xfId="0" applyFont="1" applyFill="1" applyBorder="1" applyAlignment="1">
      <alignment horizontal="left" vertical="center" wrapText="1"/>
    </xf>
    <xf numFmtId="0" fontId="11" fillId="3" borderId="50" xfId="0" applyFont="1" applyFill="1" applyBorder="1" applyAlignment="1">
      <alignment horizontal="left" vertical="center" wrapText="1"/>
    </xf>
    <xf numFmtId="0" fontId="11" fillId="3" borderId="51" xfId="0" applyFont="1" applyFill="1" applyBorder="1" applyAlignment="1">
      <alignment horizontal="left" vertical="center" wrapText="1"/>
    </xf>
    <xf numFmtId="0" fontId="15" fillId="3" borderId="56" xfId="0" applyFont="1" applyFill="1" applyBorder="1" applyAlignment="1" applyProtection="1">
      <alignment horizontal="center" vertical="center"/>
      <protection locked="0"/>
    </xf>
    <xf numFmtId="0" fontId="15" fillId="3" borderId="57" xfId="0" applyFont="1" applyFill="1" applyBorder="1" applyAlignment="1" applyProtection="1">
      <alignment horizontal="center" vertical="center"/>
      <protection locked="0"/>
    </xf>
    <xf numFmtId="0" fontId="15" fillId="3" borderId="59" xfId="0" applyFont="1" applyFill="1" applyBorder="1" applyAlignment="1" applyProtection="1">
      <alignment horizontal="center" vertical="center"/>
      <protection locked="0"/>
    </xf>
    <xf numFmtId="0" fontId="15" fillId="3" borderId="50" xfId="0" applyFont="1" applyFill="1" applyBorder="1" applyAlignment="1" applyProtection="1">
      <alignment horizontal="center" vertical="center"/>
      <protection locked="0"/>
    </xf>
    <xf numFmtId="0" fontId="15" fillId="3" borderId="61" xfId="0" applyFont="1" applyFill="1" applyBorder="1" applyAlignment="1" applyProtection="1">
      <alignment horizontal="center" vertical="center"/>
      <protection locked="0"/>
    </xf>
    <xf numFmtId="0" fontId="15" fillId="3" borderId="51" xfId="0" applyFont="1" applyFill="1" applyBorder="1" applyAlignment="1" applyProtection="1">
      <alignment horizontal="center" vertical="center"/>
      <protection locked="0"/>
    </xf>
    <xf numFmtId="0" fontId="11" fillId="3" borderId="58" xfId="0" applyFont="1" applyFill="1" applyBorder="1" applyAlignment="1">
      <alignment horizontal="left" vertical="center" wrapText="1"/>
    </xf>
    <xf numFmtId="0" fontId="11" fillId="3" borderId="60" xfId="0" applyFont="1" applyFill="1" applyBorder="1" applyAlignment="1">
      <alignment horizontal="left" vertical="center" wrapText="1"/>
    </xf>
    <xf numFmtId="0" fontId="11" fillId="3" borderId="62" xfId="0" applyFont="1" applyFill="1" applyBorder="1" applyAlignment="1">
      <alignment horizontal="left" vertical="center" wrapText="1"/>
    </xf>
    <xf numFmtId="0" fontId="11" fillId="3" borderId="78" xfId="0" applyFont="1" applyFill="1" applyBorder="1" applyAlignment="1">
      <alignment horizontal="left" vertical="center"/>
    </xf>
    <xf numFmtId="0" fontId="11" fillId="3" borderId="72" xfId="0" applyFont="1" applyFill="1" applyBorder="1" applyAlignment="1">
      <alignment horizontal="left" vertical="center"/>
    </xf>
  </cellXfs>
  <cellStyles count="3">
    <cellStyle name="cadrage" xfId="1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C65"/>
  <sheetViews>
    <sheetView tabSelected="1" zoomScale="125" zoomScaleNormal="125" workbookViewId="0">
      <pane xSplit="2" ySplit="4" topLeftCell="C5" activePane="bottomRight" state="frozenSplit"/>
      <selection activeCell="A42" sqref="A42"/>
      <selection pane="topRight" activeCell="A42" sqref="A42"/>
      <selection pane="bottomLeft" activeCell="A42" sqref="A42"/>
      <selection pane="bottomRight"/>
    </sheetView>
  </sheetViews>
  <sheetFormatPr baseColWidth="10" defaultColWidth="10.7109375" defaultRowHeight="7.5" customHeight="1"/>
  <cols>
    <col min="1" max="1" width="3.28515625" style="17" customWidth="1"/>
    <col min="2" max="2" width="19.7109375" style="7" customWidth="1"/>
    <col min="3" max="3" width="11.7109375" style="7" customWidth="1"/>
    <col min="4" max="4" width="10.28515625" style="7" customWidth="1"/>
    <col min="5" max="5" width="11.28515625" style="7" customWidth="1"/>
    <col min="6" max="9" width="10.28515625" style="7" customWidth="1"/>
    <col min="10" max="10" width="13.7109375" style="7" customWidth="1"/>
    <col min="11" max="12" width="10.28515625" style="7" customWidth="1"/>
    <col min="13" max="13" width="10.7109375" style="7" customWidth="1"/>
    <col min="14" max="26" width="11.42578125" style="6" bestFit="1" customWidth="1"/>
    <col min="27" max="55" width="10.7109375" style="6"/>
    <col min="56" max="16384" width="10.7109375" style="7"/>
  </cols>
  <sheetData>
    <row r="1" spans="1:26" s="5" customFormat="1" ht="20.100000000000001" customHeight="1" thickBot="1">
      <c r="A1" s="8" t="s">
        <v>64</v>
      </c>
      <c r="B1" s="9"/>
      <c r="C1" s="9"/>
      <c r="D1" s="92"/>
      <c r="E1" s="92"/>
      <c r="F1" s="92"/>
      <c r="G1" s="92"/>
      <c r="H1" s="93"/>
      <c r="I1" s="94"/>
      <c r="J1" s="94"/>
      <c r="K1" s="94"/>
      <c r="L1" s="94"/>
      <c r="M1" s="95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</row>
    <row r="2" spans="1:26" ht="12.6" customHeight="1">
      <c r="A2" s="106" t="s">
        <v>59</v>
      </c>
      <c r="B2" s="107"/>
      <c r="C2" s="103" t="s">
        <v>73</v>
      </c>
      <c r="D2" s="103" t="s">
        <v>60</v>
      </c>
      <c r="E2" s="103" t="s">
        <v>75</v>
      </c>
      <c r="F2" s="103" t="s">
        <v>61</v>
      </c>
      <c r="G2" s="103" t="s">
        <v>0</v>
      </c>
      <c r="H2" s="103" t="s">
        <v>62</v>
      </c>
      <c r="I2" s="103" t="s">
        <v>1</v>
      </c>
      <c r="J2" s="103" t="s">
        <v>74</v>
      </c>
      <c r="K2" s="103" t="s">
        <v>63</v>
      </c>
      <c r="L2" s="103" t="s">
        <v>68</v>
      </c>
      <c r="M2" s="112" t="s">
        <v>2</v>
      </c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 ht="12.6" customHeight="1">
      <c r="A3" s="108"/>
      <c r="B3" s="109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13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spans="1:26" ht="12.6" customHeight="1" thickBot="1">
      <c r="A4" s="110"/>
      <c r="B4" s="111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14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1:26" ht="12.6" customHeight="1" thickBot="1">
      <c r="A5" s="10">
        <v>1</v>
      </c>
      <c r="B5" s="11" t="s">
        <v>3</v>
      </c>
      <c r="C5" s="18">
        <v>29317334</v>
      </c>
      <c r="D5" s="18">
        <v>19162995</v>
      </c>
      <c r="E5" s="18">
        <v>44777832</v>
      </c>
      <c r="F5" s="19">
        <v>41084818</v>
      </c>
      <c r="G5" s="18">
        <v>6495004</v>
      </c>
      <c r="H5" s="18">
        <v>25897271</v>
      </c>
      <c r="I5" s="19">
        <v>32825157</v>
      </c>
      <c r="J5" s="18">
        <v>30223236</v>
      </c>
      <c r="K5" s="18">
        <v>5018763</v>
      </c>
      <c r="L5" s="18">
        <v>43469092</v>
      </c>
      <c r="M5" s="20">
        <f t="shared" ref="M5:M41" si="0">SUM(C5:L5)</f>
        <v>278271502</v>
      </c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</row>
    <row r="6" spans="1:26" ht="12.6" customHeight="1">
      <c r="A6" s="12">
        <v>2</v>
      </c>
      <c r="B6" s="13" t="s">
        <v>4</v>
      </c>
      <c r="C6" s="21">
        <v>1048939</v>
      </c>
      <c r="D6" s="22">
        <v>366838</v>
      </c>
      <c r="E6" s="22">
        <v>2874365</v>
      </c>
      <c r="F6" s="23">
        <v>1407082</v>
      </c>
      <c r="G6" s="21">
        <v>75694</v>
      </c>
      <c r="H6" s="22">
        <v>2926866</v>
      </c>
      <c r="I6" s="22">
        <v>1482160</v>
      </c>
      <c r="J6" s="22">
        <v>1869255</v>
      </c>
      <c r="K6" s="24">
        <v>39583</v>
      </c>
      <c r="L6" s="21">
        <v>1568821</v>
      </c>
      <c r="M6" s="25">
        <f t="shared" si="0"/>
        <v>13659603</v>
      </c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</row>
    <row r="7" spans="1:26" ht="12.6" customHeight="1" thickBot="1">
      <c r="A7" s="12">
        <v>3</v>
      </c>
      <c r="B7" s="14" t="s">
        <v>5</v>
      </c>
      <c r="C7" s="18">
        <v>2009725</v>
      </c>
      <c r="D7" s="18">
        <v>510082</v>
      </c>
      <c r="E7" s="18">
        <v>4035357</v>
      </c>
      <c r="F7" s="19">
        <v>1540204</v>
      </c>
      <c r="G7" s="18">
        <v>107851</v>
      </c>
      <c r="H7" s="18">
        <v>1482776</v>
      </c>
      <c r="I7" s="19">
        <v>1378258</v>
      </c>
      <c r="J7" s="18">
        <v>2157192</v>
      </c>
      <c r="K7" s="18">
        <v>2877899</v>
      </c>
      <c r="L7" s="18">
        <v>3958532</v>
      </c>
      <c r="M7" s="20">
        <f t="shared" si="0"/>
        <v>20057876</v>
      </c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spans="1:26" ht="12.6" customHeight="1">
      <c r="A8" s="12">
        <v>71</v>
      </c>
      <c r="B8" s="13" t="s">
        <v>55</v>
      </c>
      <c r="C8" s="21">
        <v>1844907</v>
      </c>
      <c r="D8" s="22">
        <v>544908</v>
      </c>
      <c r="E8" s="22">
        <v>8483255</v>
      </c>
      <c r="F8" s="23">
        <v>1674254</v>
      </c>
      <c r="G8" s="21">
        <v>167639</v>
      </c>
      <c r="H8" s="22">
        <v>2471598</v>
      </c>
      <c r="I8" s="22">
        <v>1965200</v>
      </c>
      <c r="J8" s="22">
        <v>4197868</v>
      </c>
      <c r="K8" s="24">
        <v>99921</v>
      </c>
      <c r="L8" s="21">
        <v>6488753</v>
      </c>
      <c r="M8" s="25">
        <f t="shared" si="0"/>
        <v>27938303</v>
      </c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</row>
    <row r="9" spans="1:26" ht="12.6" customHeight="1" thickBot="1">
      <c r="A9" s="12">
        <v>6</v>
      </c>
      <c r="B9" s="14" t="s">
        <v>6</v>
      </c>
      <c r="C9" s="18">
        <v>616062</v>
      </c>
      <c r="D9" s="18">
        <v>340269</v>
      </c>
      <c r="E9" s="18">
        <v>1915109</v>
      </c>
      <c r="F9" s="19">
        <v>535255</v>
      </c>
      <c r="G9" s="18">
        <v>51971</v>
      </c>
      <c r="H9" s="18">
        <v>710927</v>
      </c>
      <c r="I9" s="19">
        <v>652295</v>
      </c>
      <c r="J9" s="18">
        <v>1237792</v>
      </c>
      <c r="K9" s="18">
        <v>1320704</v>
      </c>
      <c r="L9" s="18">
        <v>874689</v>
      </c>
      <c r="M9" s="20">
        <f t="shared" si="0"/>
        <v>8255073</v>
      </c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</row>
    <row r="10" spans="1:26" ht="12.6" customHeight="1">
      <c r="A10" s="12">
        <v>7</v>
      </c>
      <c r="B10" s="13" t="s">
        <v>7</v>
      </c>
      <c r="C10" s="21">
        <v>839860</v>
      </c>
      <c r="D10" s="22">
        <v>272458</v>
      </c>
      <c r="E10" s="22">
        <v>2967840</v>
      </c>
      <c r="F10" s="23">
        <v>361990</v>
      </c>
      <c r="G10" s="21">
        <v>66662</v>
      </c>
      <c r="H10" s="22">
        <v>1073365</v>
      </c>
      <c r="I10" s="22">
        <v>912751</v>
      </c>
      <c r="J10" s="22">
        <v>1369444</v>
      </c>
      <c r="K10" s="24">
        <v>297618</v>
      </c>
      <c r="L10" s="21">
        <v>1132917</v>
      </c>
      <c r="M10" s="25">
        <f t="shared" si="0"/>
        <v>9294905</v>
      </c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</row>
    <row r="11" spans="1:26" ht="12.6" customHeight="1" thickBot="1">
      <c r="A11" s="12">
        <v>8</v>
      </c>
      <c r="B11" s="14" t="s">
        <v>8</v>
      </c>
      <c r="C11" s="18">
        <v>206410</v>
      </c>
      <c r="D11" s="18">
        <v>29473</v>
      </c>
      <c r="E11" s="18">
        <v>297073</v>
      </c>
      <c r="F11" s="19">
        <v>16366</v>
      </c>
      <c r="G11" s="18">
        <v>15505</v>
      </c>
      <c r="H11" s="18">
        <v>105035</v>
      </c>
      <c r="I11" s="19">
        <v>196125</v>
      </c>
      <c r="J11" s="18">
        <v>197460</v>
      </c>
      <c r="K11" s="18">
        <v>53844</v>
      </c>
      <c r="L11" s="18">
        <v>170718</v>
      </c>
      <c r="M11" s="20">
        <f t="shared" si="0"/>
        <v>1288009</v>
      </c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</row>
    <row r="12" spans="1:26" ht="12.6" customHeight="1">
      <c r="A12" s="12">
        <v>9</v>
      </c>
      <c r="B12" s="13" t="s">
        <v>9</v>
      </c>
      <c r="C12" s="21">
        <v>1465030</v>
      </c>
      <c r="D12" s="22">
        <v>665894</v>
      </c>
      <c r="E12" s="22">
        <v>4952149</v>
      </c>
      <c r="F12" s="23">
        <v>1419426</v>
      </c>
      <c r="G12" s="21">
        <v>165545</v>
      </c>
      <c r="H12" s="22">
        <v>2409962</v>
      </c>
      <c r="I12" s="22">
        <v>1136734</v>
      </c>
      <c r="J12" s="22">
        <v>2875420</v>
      </c>
      <c r="K12" s="24">
        <v>3412643</v>
      </c>
      <c r="L12" s="21">
        <v>2515898</v>
      </c>
      <c r="M12" s="25">
        <f t="shared" si="0"/>
        <v>21018701</v>
      </c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</row>
    <row r="13" spans="1:26" ht="12.6" customHeight="1" thickBot="1">
      <c r="A13" s="12">
        <v>10</v>
      </c>
      <c r="B13" s="14" t="s">
        <v>10</v>
      </c>
      <c r="C13" s="18">
        <v>379182</v>
      </c>
      <c r="D13" s="18">
        <v>95878</v>
      </c>
      <c r="E13" s="18">
        <v>1539269</v>
      </c>
      <c r="F13" s="19">
        <v>136606</v>
      </c>
      <c r="G13" s="18">
        <v>34092</v>
      </c>
      <c r="H13" s="18">
        <v>418384</v>
      </c>
      <c r="I13" s="19">
        <v>566963</v>
      </c>
      <c r="J13" s="18">
        <v>677007</v>
      </c>
      <c r="K13" s="18">
        <v>1154678</v>
      </c>
      <c r="L13" s="18">
        <v>284650</v>
      </c>
      <c r="M13" s="20">
        <f t="shared" si="0"/>
        <v>5286709</v>
      </c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</row>
    <row r="14" spans="1:26" ht="12.6" customHeight="1">
      <c r="A14" s="12">
        <v>11</v>
      </c>
      <c r="B14" s="13" t="s">
        <v>11</v>
      </c>
      <c r="C14" s="21">
        <v>2400467</v>
      </c>
      <c r="D14" s="22">
        <v>843454</v>
      </c>
      <c r="E14" s="22">
        <v>7022206</v>
      </c>
      <c r="F14" s="23">
        <v>2442411</v>
      </c>
      <c r="G14" s="21">
        <v>165081</v>
      </c>
      <c r="H14" s="22">
        <v>3224986</v>
      </c>
      <c r="I14" s="22">
        <v>2260357</v>
      </c>
      <c r="J14" s="22">
        <v>2933154</v>
      </c>
      <c r="K14" s="24">
        <v>6318322</v>
      </c>
      <c r="L14" s="21">
        <v>2418373</v>
      </c>
      <c r="M14" s="25">
        <f t="shared" si="0"/>
        <v>30028811</v>
      </c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spans="1:26" ht="12.6" customHeight="1" thickBot="1">
      <c r="A15" s="12">
        <v>12</v>
      </c>
      <c r="B15" s="14" t="s">
        <v>12</v>
      </c>
      <c r="C15" s="18">
        <v>2173366</v>
      </c>
      <c r="D15" s="18">
        <v>1370627</v>
      </c>
      <c r="E15" s="18">
        <v>5993113</v>
      </c>
      <c r="F15" s="19">
        <v>1262025</v>
      </c>
      <c r="G15" s="18">
        <v>142907</v>
      </c>
      <c r="H15" s="18">
        <v>2176611</v>
      </c>
      <c r="I15" s="19">
        <v>1261085</v>
      </c>
      <c r="J15" s="18">
        <v>3251594</v>
      </c>
      <c r="K15" s="18">
        <v>3570449</v>
      </c>
      <c r="L15" s="18">
        <v>3161195</v>
      </c>
      <c r="M15" s="20">
        <f t="shared" si="0"/>
        <v>24362972</v>
      </c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26" ht="12.6" customHeight="1">
      <c r="A16" s="12">
        <v>73</v>
      </c>
      <c r="B16" s="13" t="s">
        <v>66</v>
      </c>
      <c r="C16" s="21">
        <v>2824011</v>
      </c>
      <c r="D16" s="22">
        <v>1032736</v>
      </c>
      <c r="E16" s="22">
        <v>11555875</v>
      </c>
      <c r="F16" s="23">
        <v>2552617</v>
      </c>
      <c r="G16" s="21">
        <v>288505</v>
      </c>
      <c r="H16" s="22">
        <v>6370476</v>
      </c>
      <c r="I16" s="22">
        <v>2998115</v>
      </c>
      <c r="J16" s="22">
        <v>4879717</v>
      </c>
      <c r="K16" s="24">
        <v>2524791</v>
      </c>
      <c r="L16" s="21">
        <v>8474172</v>
      </c>
      <c r="M16" s="25">
        <f t="shared" si="0"/>
        <v>43501015</v>
      </c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1:26" ht="12.6" customHeight="1" thickBot="1">
      <c r="A17" s="12">
        <v>15</v>
      </c>
      <c r="B17" s="14" t="s">
        <v>15</v>
      </c>
      <c r="C17" s="18">
        <v>2034608</v>
      </c>
      <c r="D17" s="18">
        <v>833985</v>
      </c>
      <c r="E17" s="18">
        <v>6834459</v>
      </c>
      <c r="F17" s="19">
        <v>1578893</v>
      </c>
      <c r="G17" s="18">
        <v>189437</v>
      </c>
      <c r="H17" s="18">
        <v>3651383</v>
      </c>
      <c r="I17" s="19">
        <v>1879250</v>
      </c>
      <c r="J17" s="18">
        <v>2661089</v>
      </c>
      <c r="K17" s="18">
        <v>5028936</v>
      </c>
      <c r="L17" s="18">
        <v>2326643</v>
      </c>
      <c r="M17" s="20">
        <f t="shared" si="0"/>
        <v>27018683</v>
      </c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</row>
    <row r="18" spans="1:26" ht="12.6" customHeight="1">
      <c r="A18" s="12">
        <v>16</v>
      </c>
      <c r="B18" s="13" t="s">
        <v>16</v>
      </c>
      <c r="C18" s="21">
        <v>1430269</v>
      </c>
      <c r="D18" s="22">
        <v>655658</v>
      </c>
      <c r="E18" s="22">
        <v>6298548</v>
      </c>
      <c r="F18" s="23">
        <v>569440</v>
      </c>
      <c r="G18" s="21">
        <v>162904</v>
      </c>
      <c r="H18" s="22">
        <v>2888852</v>
      </c>
      <c r="I18" s="22">
        <v>2595957</v>
      </c>
      <c r="J18" s="22">
        <v>3031404</v>
      </c>
      <c r="K18" s="24">
        <v>2033712</v>
      </c>
      <c r="L18" s="21">
        <v>1512650</v>
      </c>
      <c r="M18" s="25">
        <f t="shared" si="0"/>
        <v>21179394</v>
      </c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1:26" ht="12.6" customHeight="1" thickBot="1">
      <c r="A19" s="12">
        <v>18</v>
      </c>
      <c r="B19" s="14" t="s">
        <v>18</v>
      </c>
      <c r="C19" s="18">
        <v>419243</v>
      </c>
      <c r="D19" s="18">
        <v>96693</v>
      </c>
      <c r="E19" s="18">
        <v>1273288</v>
      </c>
      <c r="F19" s="19">
        <v>71761</v>
      </c>
      <c r="G19" s="18">
        <v>34332</v>
      </c>
      <c r="H19" s="18">
        <v>535112</v>
      </c>
      <c r="I19" s="19">
        <v>414933</v>
      </c>
      <c r="J19" s="18">
        <v>581793</v>
      </c>
      <c r="K19" s="18">
        <v>684406</v>
      </c>
      <c r="L19" s="18">
        <v>468641</v>
      </c>
      <c r="M19" s="20">
        <f t="shared" si="0"/>
        <v>4580202</v>
      </c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r="20" spans="1:26" ht="12.6" customHeight="1">
      <c r="A20" s="12">
        <v>19</v>
      </c>
      <c r="B20" s="13" t="s">
        <v>19</v>
      </c>
      <c r="C20" s="21">
        <v>96530</v>
      </c>
      <c r="D20" s="22">
        <v>18736</v>
      </c>
      <c r="E20" s="22">
        <v>45022</v>
      </c>
      <c r="F20" s="23">
        <v>3236</v>
      </c>
      <c r="G20" s="21">
        <v>7750</v>
      </c>
      <c r="H20" s="22">
        <v>33958</v>
      </c>
      <c r="I20" s="22">
        <v>37611</v>
      </c>
      <c r="J20" s="22">
        <v>73723</v>
      </c>
      <c r="K20" s="24">
        <v>11483</v>
      </c>
      <c r="L20" s="21">
        <v>47394</v>
      </c>
      <c r="M20" s="25">
        <f t="shared" si="0"/>
        <v>375443</v>
      </c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 spans="1:26" ht="12.6" customHeight="1" thickBot="1">
      <c r="A21" s="12">
        <v>20</v>
      </c>
      <c r="B21" s="14" t="s">
        <v>20</v>
      </c>
      <c r="C21" s="18">
        <v>1004420</v>
      </c>
      <c r="D21" s="18">
        <v>464936</v>
      </c>
      <c r="E21" s="18">
        <v>5672512</v>
      </c>
      <c r="F21" s="19">
        <v>732158</v>
      </c>
      <c r="G21" s="18">
        <v>120185</v>
      </c>
      <c r="H21" s="18">
        <v>2248380</v>
      </c>
      <c r="I21" s="19">
        <v>917250</v>
      </c>
      <c r="J21" s="18">
        <v>2167642</v>
      </c>
      <c r="K21" s="18">
        <v>720306</v>
      </c>
      <c r="L21" s="18">
        <v>2306290</v>
      </c>
      <c r="M21" s="20">
        <f t="shared" si="0"/>
        <v>16354079</v>
      </c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spans="1:26" ht="12.6" customHeight="1">
      <c r="A22" s="12">
        <v>21</v>
      </c>
      <c r="B22" s="13" t="s">
        <v>21</v>
      </c>
      <c r="C22" s="21">
        <v>684415</v>
      </c>
      <c r="D22" s="22">
        <v>279248</v>
      </c>
      <c r="E22" s="22">
        <v>2456594</v>
      </c>
      <c r="F22" s="23">
        <v>191837</v>
      </c>
      <c r="G22" s="21">
        <v>63191</v>
      </c>
      <c r="H22" s="22">
        <v>901107</v>
      </c>
      <c r="I22" s="22">
        <v>699789</v>
      </c>
      <c r="J22" s="22">
        <v>1242500</v>
      </c>
      <c r="K22" s="24">
        <v>475908</v>
      </c>
      <c r="L22" s="21">
        <v>1613329</v>
      </c>
      <c r="M22" s="25">
        <f t="shared" si="0"/>
        <v>8607918</v>
      </c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</row>
    <row r="23" spans="1:26" ht="12.6" customHeight="1" thickBot="1">
      <c r="A23" s="12">
        <v>22</v>
      </c>
      <c r="B23" s="14" t="s">
        <v>22</v>
      </c>
      <c r="C23" s="18">
        <v>919585</v>
      </c>
      <c r="D23" s="18">
        <v>366374</v>
      </c>
      <c r="E23" s="18">
        <v>3565612</v>
      </c>
      <c r="F23" s="19">
        <v>876083</v>
      </c>
      <c r="G23" s="18">
        <v>80723</v>
      </c>
      <c r="H23" s="18">
        <v>1971272</v>
      </c>
      <c r="I23" s="19">
        <v>815455</v>
      </c>
      <c r="J23" s="18">
        <v>1565659</v>
      </c>
      <c r="K23" s="18">
        <v>93235</v>
      </c>
      <c r="L23" s="18">
        <v>701598</v>
      </c>
      <c r="M23" s="20">
        <f t="shared" si="0"/>
        <v>10955596</v>
      </c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</row>
    <row r="24" spans="1:26" ht="12.6" customHeight="1">
      <c r="A24" s="12">
        <v>23</v>
      </c>
      <c r="B24" s="13" t="s">
        <v>23</v>
      </c>
      <c r="C24" s="21">
        <v>72673</v>
      </c>
      <c r="D24" s="22">
        <v>17376</v>
      </c>
      <c r="E24" s="22">
        <v>391712</v>
      </c>
      <c r="F24" s="23">
        <v>10628</v>
      </c>
      <c r="G24" s="21">
        <v>11039</v>
      </c>
      <c r="H24" s="22">
        <v>111584</v>
      </c>
      <c r="I24" s="22">
        <v>18759</v>
      </c>
      <c r="J24" s="22">
        <v>128832</v>
      </c>
      <c r="K24" s="24">
        <v>56821</v>
      </c>
      <c r="L24" s="21">
        <v>132483</v>
      </c>
      <c r="M24" s="25">
        <f t="shared" si="0"/>
        <v>951907</v>
      </c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spans="1:26" ht="12.6" customHeight="1" thickBot="1">
      <c r="A25" s="12">
        <v>24</v>
      </c>
      <c r="B25" s="14" t="s">
        <v>24</v>
      </c>
      <c r="C25" s="18">
        <v>72298</v>
      </c>
      <c r="D25" s="18">
        <v>19034</v>
      </c>
      <c r="E25" s="18">
        <v>452696</v>
      </c>
      <c r="F25" s="19">
        <v>5843</v>
      </c>
      <c r="G25" s="18">
        <v>11790</v>
      </c>
      <c r="H25" s="18">
        <v>101895</v>
      </c>
      <c r="I25" s="19">
        <v>61697</v>
      </c>
      <c r="J25" s="18">
        <v>134558</v>
      </c>
      <c r="K25" s="18">
        <v>56951</v>
      </c>
      <c r="L25" s="18">
        <v>45959</v>
      </c>
      <c r="M25" s="20">
        <f t="shared" si="0"/>
        <v>962721</v>
      </c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pans="1:26" ht="12.6" customHeight="1">
      <c r="A26" s="12">
        <v>25</v>
      </c>
      <c r="B26" s="13" t="s">
        <v>25</v>
      </c>
      <c r="C26" s="21">
        <v>131784</v>
      </c>
      <c r="D26" s="22">
        <v>24549</v>
      </c>
      <c r="E26" s="22">
        <v>418420</v>
      </c>
      <c r="F26" s="23">
        <v>48912</v>
      </c>
      <c r="G26" s="21">
        <v>8601</v>
      </c>
      <c r="H26" s="22">
        <v>174263</v>
      </c>
      <c r="I26" s="22">
        <v>154045</v>
      </c>
      <c r="J26" s="22">
        <v>302226</v>
      </c>
      <c r="K26" s="24">
        <v>19979</v>
      </c>
      <c r="L26" s="21">
        <v>288224</v>
      </c>
      <c r="M26" s="25">
        <f t="shared" si="0"/>
        <v>1571003</v>
      </c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1:26" ht="12.6" customHeight="1" thickBot="1">
      <c r="A27" s="12">
        <v>72</v>
      </c>
      <c r="B27" s="14" t="s">
        <v>56</v>
      </c>
      <c r="C27" s="18">
        <v>4414459</v>
      </c>
      <c r="D27" s="18">
        <v>2747125</v>
      </c>
      <c r="E27" s="18">
        <v>17290457</v>
      </c>
      <c r="F27" s="19">
        <v>3383429</v>
      </c>
      <c r="G27" s="18">
        <v>2197885</v>
      </c>
      <c r="H27" s="18">
        <v>7193430</v>
      </c>
      <c r="I27" s="19">
        <v>5552352</v>
      </c>
      <c r="J27" s="18">
        <v>5948945</v>
      </c>
      <c r="K27" s="18">
        <v>2261605</v>
      </c>
      <c r="L27" s="18">
        <v>9087236</v>
      </c>
      <c r="M27" s="20">
        <f t="shared" si="0"/>
        <v>60076923</v>
      </c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1:26" ht="12.6" customHeight="1">
      <c r="A28" s="12">
        <v>33</v>
      </c>
      <c r="B28" s="13" t="s">
        <v>26</v>
      </c>
      <c r="C28" s="21">
        <v>325551</v>
      </c>
      <c r="D28" s="22">
        <v>67413</v>
      </c>
      <c r="E28" s="22">
        <v>655725</v>
      </c>
      <c r="F28" s="23">
        <v>103164</v>
      </c>
      <c r="G28" s="21">
        <v>29392</v>
      </c>
      <c r="H28" s="22">
        <v>194222</v>
      </c>
      <c r="I28" s="22">
        <v>381330</v>
      </c>
      <c r="J28" s="22">
        <v>573769</v>
      </c>
      <c r="K28" s="24">
        <v>30224</v>
      </c>
      <c r="L28" s="21">
        <v>390928</v>
      </c>
      <c r="M28" s="25">
        <f t="shared" si="0"/>
        <v>2751718</v>
      </c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ht="12.6" customHeight="1" thickBot="1">
      <c r="A29" s="12">
        <v>35</v>
      </c>
      <c r="B29" s="14" t="s">
        <v>27</v>
      </c>
      <c r="C29" s="18">
        <v>378115</v>
      </c>
      <c r="D29" s="18">
        <v>346030</v>
      </c>
      <c r="E29" s="18">
        <v>939461</v>
      </c>
      <c r="F29" s="19">
        <v>140784</v>
      </c>
      <c r="G29" s="18">
        <v>47257</v>
      </c>
      <c r="H29" s="18">
        <v>274260</v>
      </c>
      <c r="I29" s="19">
        <v>426030</v>
      </c>
      <c r="J29" s="18">
        <v>506427</v>
      </c>
      <c r="K29" s="18">
        <v>488310</v>
      </c>
      <c r="L29" s="18">
        <v>484592</v>
      </c>
      <c r="M29" s="20">
        <f t="shared" si="0"/>
        <v>4031266</v>
      </c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spans="1:26" ht="12.6" customHeight="1">
      <c r="A30" s="12">
        <v>74</v>
      </c>
      <c r="B30" s="13" t="s">
        <v>67</v>
      </c>
      <c r="C30" s="21">
        <v>5936423</v>
      </c>
      <c r="D30" s="22">
        <v>2279254</v>
      </c>
      <c r="E30" s="22">
        <v>25327888</v>
      </c>
      <c r="F30" s="23">
        <v>1687232</v>
      </c>
      <c r="G30" s="21">
        <v>492513</v>
      </c>
      <c r="H30" s="22">
        <v>8240039</v>
      </c>
      <c r="I30" s="22">
        <v>6464179</v>
      </c>
      <c r="J30" s="22">
        <v>4020981</v>
      </c>
      <c r="K30" s="24">
        <v>3156854</v>
      </c>
      <c r="L30" s="21">
        <v>5976400</v>
      </c>
      <c r="M30" s="25">
        <f t="shared" si="0"/>
        <v>63581763</v>
      </c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1:26" ht="12.6" customHeight="1" thickBot="1">
      <c r="A31" s="12">
        <v>49</v>
      </c>
      <c r="B31" s="14" t="s">
        <v>40</v>
      </c>
      <c r="C31" s="18">
        <v>177684</v>
      </c>
      <c r="D31" s="18">
        <v>128002</v>
      </c>
      <c r="E31" s="18">
        <v>461009</v>
      </c>
      <c r="F31" s="19">
        <v>96611</v>
      </c>
      <c r="G31" s="18">
        <v>13669</v>
      </c>
      <c r="H31" s="18">
        <v>172741</v>
      </c>
      <c r="I31" s="19">
        <v>295900</v>
      </c>
      <c r="J31" s="18">
        <v>245825</v>
      </c>
      <c r="K31" s="18">
        <v>93423</v>
      </c>
      <c r="L31" s="18">
        <v>133552</v>
      </c>
      <c r="M31" s="20">
        <f t="shared" si="0"/>
        <v>1818416</v>
      </c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1:26" ht="12.6" customHeight="1">
      <c r="A32" s="12">
        <v>53</v>
      </c>
      <c r="B32" s="13" t="s">
        <v>44</v>
      </c>
      <c r="C32" s="21">
        <v>6084312</v>
      </c>
      <c r="D32" s="22">
        <v>3110333</v>
      </c>
      <c r="E32" s="22">
        <v>20523339</v>
      </c>
      <c r="F32" s="23">
        <v>8239364</v>
      </c>
      <c r="G32" s="21">
        <v>612680</v>
      </c>
      <c r="H32" s="22">
        <v>5475431</v>
      </c>
      <c r="I32" s="22">
        <v>4906830</v>
      </c>
      <c r="J32" s="22">
        <v>11885484</v>
      </c>
      <c r="K32" s="24">
        <v>5214557</v>
      </c>
      <c r="L32" s="21">
        <v>12219005</v>
      </c>
      <c r="M32" s="25">
        <f t="shared" si="0"/>
        <v>78271335</v>
      </c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6" ht="12.6" customHeight="1" thickBot="1">
      <c r="A33" s="12">
        <v>54</v>
      </c>
      <c r="B33" s="14" t="s">
        <v>45</v>
      </c>
      <c r="C33" s="18">
        <v>572471</v>
      </c>
      <c r="D33" s="18">
        <v>295046</v>
      </c>
      <c r="E33" s="18">
        <v>1335973</v>
      </c>
      <c r="F33" s="19">
        <v>464255</v>
      </c>
      <c r="G33" s="18">
        <v>6075</v>
      </c>
      <c r="H33" s="18">
        <v>855830</v>
      </c>
      <c r="I33" s="19">
        <v>871499</v>
      </c>
      <c r="J33" s="18">
        <v>736471</v>
      </c>
      <c r="K33" s="18">
        <v>170582</v>
      </c>
      <c r="L33" s="18">
        <v>623558</v>
      </c>
      <c r="M33" s="20">
        <f t="shared" si="0"/>
        <v>5931760</v>
      </c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pans="1:26" ht="12.6" customHeight="1">
      <c r="A34" s="12">
        <v>55</v>
      </c>
      <c r="B34" s="13" t="s">
        <v>46</v>
      </c>
      <c r="C34" s="21">
        <v>136855</v>
      </c>
      <c r="D34" s="22">
        <v>51696</v>
      </c>
      <c r="E34" s="22">
        <v>535663</v>
      </c>
      <c r="F34" s="23">
        <v>8435</v>
      </c>
      <c r="G34" s="21">
        <v>1718</v>
      </c>
      <c r="H34" s="22">
        <v>115392</v>
      </c>
      <c r="I34" s="22">
        <v>109377</v>
      </c>
      <c r="J34" s="22">
        <v>60934</v>
      </c>
      <c r="K34" s="24">
        <v>23526</v>
      </c>
      <c r="L34" s="21">
        <v>68615</v>
      </c>
      <c r="M34" s="25">
        <f t="shared" si="0"/>
        <v>1112211</v>
      </c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 ht="12.6" customHeight="1" thickBot="1">
      <c r="A35" s="12">
        <v>56</v>
      </c>
      <c r="B35" s="14" t="s">
        <v>47</v>
      </c>
      <c r="C35" s="18">
        <v>241772</v>
      </c>
      <c r="D35" s="18">
        <v>73029</v>
      </c>
      <c r="E35" s="18">
        <v>952450</v>
      </c>
      <c r="F35" s="19">
        <v>110337</v>
      </c>
      <c r="G35" s="18">
        <v>19655</v>
      </c>
      <c r="H35" s="18">
        <v>305884</v>
      </c>
      <c r="I35" s="19">
        <v>264384</v>
      </c>
      <c r="J35" s="18">
        <v>166180</v>
      </c>
      <c r="K35" s="18">
        <v>40780</v>
      </c>
      <c r="L35" s="18">
        <v>110140</v>
      </c>
      <c r="M35" s="20">
        <f t="shared" si="0"/>
        <v>2284611</v>
      </c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1:26" ht="12.6" customHeight="1">
      <c r="A36" s="12">
        <v>57</v>
      </c>
      <c r="B36" s="13" t="s">
        <v>48</v>
      </c>
      <c r="C36" s="21">
        <v>166243</v>
      </c>
      <c r="D36" s="22">
        <v>138362</v>
      </c>
      <c r="E36" s="22">
        <v>898317</v>
      </c>
      <c r="F36" s="23">
        <v>26092</v>
      </c>
      <c r="G36" s="21">
        <v>15850</v>
      </c>
      <c r="H36" s="22">
        <v>181649</v>
      </c>
      <c r="I36" s="22">
        <v>84431</v>
      </c>
      <c r="J36" s="22">
        <v>74850</v>
      </c>
      <c r="K36" s="24">
        <v>4326</v>
      </c>
      <c r="L36" s="21">
        <v>84914</v>
      </c>
      <c r="M36" s="25">
        <f t="shared" si="0"/>
        <v>1675034</v>
      </c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 ht="12.6" customHeight="1" thickBot="1">
      <c r="A37" s="12">
        <v>58</v>
      </c>
      <c r="B37" s="14" t="s">
        <v>49</v>
      </c>
      <c r="C37" s="18">
        <v>431677</v>
      </c>
      <c r="D37" s="18">
        <v>176003</v>
      </c>
      <c r="E37" s="18">
        <v>2179090</v>
      </c>
      <c r="F37" s="19">
        <v>233715</v>
      </c>
      <c r="G37" s="18">
        <v>40880</v>
      </c>
      <c r="H37" s="18">
        <v>559040</v>
      </c>
      <c r="I37" s="19">
        <v>376013</v>
      </c>
      <c r="J37" s="18">
        <v>810232</v>
      </c>
      <c r="K37" s="18">
        <v>19384</v>
      </c>
      <c r="L37" s="18">
        <v>380136</v>
      </c>
      <c r="M37" s="20">
        <f t="shared" si="0"/>
        <v>5206170</v>
      </c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 ht="12.6" customHeight="1">
      <c r="A38" s="12">
        <v>59</v>
      </c>
      <c r="B38" s="13" t="s">
        <v>50</v>
      </c>
      <c r="C38" s="21">
        <v>95502</v>
      </c>
      <c r="D38" s="22">
        <v>102798</v>
      </c>
      <c r="E38" s="22">
        <v>422756</v>
      </c>
      <c r="F38" s="23">
        <v>7803</v>
      </c>
      <c r="G38" s="21">
        <v>9684</v>
      </c>
      <c r="H38" s="22">
        <v>89463</v>
      </c>
      <c r="I38" s="22">
        <v>90348</v>
      </c>
      <c r="J38" s="22">
        <v>195729</v>
      </c>
      <c r="K38" s="24">
        <v>44842</v>
      </c>
      <c r="L38" s="21">
        <v>9763</v>
      </c>
      <c r="M38" s="25">
        <f t="shared" si="0"/>
        <v>1068688</v>
      </c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pans="1:26" ht="12.6" customHeight="1" thickBot="1">
      <c r="A39" s="12">
        <v>60</v>
      </c>
      <c r="B39" s="14" t="s">
        <v>51</v>
      </c>
      <c r="C39" s="18">
        <v>20034741</v>
      </c>
      <c r="D39" s="18">
        <v>18943813</v>
      </c>
      <c r="E39" s="18">
        <v>58674045</v>
      </c>
      <c r="F39" s="19">
        <v>28284006</v>
      </c>
      <c r="G39" s="18">
        <v>871004</v>
      </c>
      <c r="H39" s="18">
        <v>21148153</v>
      </c>
      <c r="I39" s="19">
        <v>23545238</v>
      </c>
      <c r="J39" s="18">
        <v>31535533</v>
      </c>
      <c r="K39" s="18">
        <v>1893802</v>
      </c>
      <c r="L39" s="18">
        <v>23796470</v>
      </c>
      <c r="M39" s="20">
        <f t="shared" si="0"/>
        <v>228726805</v>
      </c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pans="1:26" ht="12.6" customHeight="1">
      <c r="A40" s="12">
        <v>61</v>
      </c>
      <c r="B40" s="13" t="s">
        <v>52</v>
      </c>
      <c r="C40" s="21">
        <v>89526</v>
      </c>
      <c r="D40" s="22">
        <v>19949</v>
      </c>
      <c r="E40" s="22">
        <v>278467</v>
      </c>
      <c r="F40" s="23">
        <v>58539</v>
      </c>
      <c r="G40" s="21">
        <v>5562</v>
      </c>
      <c r="H40" s="22">
        <v>100246</v>
      </c>
      <c r="I40" s="22">
        <v>113044</v>
      </c>
      <c r="J40" s="22">
        <v>26790</v>
      </c>
      <c r="K40" s="24">
        <v>14886</v>
      </c>
      <c r="L40" s="21">
        <v>85187</v>
      </c>
      <c r="M40" s="25">
        <f t="shared" si="0"/>
        <v>792196</v>
      </c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26" ht="12.6" customHeight="1" thickBot="1">
      <c r="A41" s="15">
        <v>62</v>
      </c>
      <c r="B41" s="16" t="s">
        <v>53</v>
      </c>
      <c r="C41" s="18">
        <v>425814</v>
      </c>
      <c r="D41" s="18">
        <v>103746</v>
      </c>
      <c r="E41" s="18">
        <v>1486945</v>
      </c>
      <c r="F41" s="19">
        <v>143279</v>
      </c>
      <c r="G41" s="18">
        <v>34280</v>
      </c>
      <c r="H41" s="18">
        <v>364978</v>
      </c>
      <c r="I41" s="19">
        <v>456647</v>
      </c>
      <c r="J41" s="18">
        <v>649282</v>
      </c>
      <c r="K41" s="18">
        <v>553946</v>
      </c>
      <c r="L41" s="18">
        <v>533810</v>
      </c>
      <c r="M41" s="20">
        <f t="shared" si="0"/>
        <v>4752727</v>
      </c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spans="1:26" ht="18" customHeight="1">
      <c r="A42" s="99" t="s">
        <v>54</v>
      </c>
      <c r="B42" s="100"/>
      <c r="C42" s="21">
        <f t="shared" ref="C42:L42" si="1">SUM(C5:C41)</f>
        <v>91502263</v>
      </c>
      <c r="D42" s="22">
        <f t="shared" si="1"/>
        <v>56594800</v>
      </c>
      <c r="E42" s="22">
        <f t="shared" si="1"/>
        <v>255783891</v>
      </c>
      <c r="F42" s="23">
        <f t="shared" si="1"/>
        <v>101508890</v>
      </c>
      <c r="G42" s="21">
        <f t="shared" si="1"/>
        <v>12864512</v>
      </c>
      <c r="H42" s="22">
        <f t="shared" si="1"/>
        <v>107156821</v>
      </c>
      <c r="I42" s="22">
        <f t="shared" si="1"/>
        <v>99167548</v>
      </c>
      <c r="J42" s="22">
        <f t="shared" si="1"/>
        <v>125195997</v>
      </c>
      <c r="K42" s="24">
        <f t="shared" si="1"/>
        <v>49881999</v>
      </c>
      <c r="L42" s="21">
        <f t="shared" si="1"/>
        <v>137945327</v>
      </c>
      <c r="M42" s="25">
        <f>SUM(C42:L42)</f>
        <v>1037602048</v>
      </c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</row>
    <row r="43" spans="1:26" ht="15" customHeight="1" thickBot="1">
      <c r="A43" s="101" t="s">
        <v>65</v>
      </c>
      <c r="B43" s="102"/>
      <c r="C43" s="18">
        <v>82662194</v>
      </c>
      <c r="D43" s="18">
        <v>55886512</v>
      </c>
      <c r="E43" s="18">
        <v>248132818</v>
      </c>
      <c r="F43" s="19">
        <v>91755599</v>
      </c>
      <c r="G43" s="18">
        <v>13071352</v>
      </c>
      <c r="H43" s="18">
        <v>119349145</v>
      </c>
      <c r="I43" s="19">
        <v>96372306</v>
      </c>
      <c r="J43" s="18">
        <v>121331108</v>
      </c>
      <c r="K43" s="18">
        <v>47557552</v>
      </c>
      <c r="L43" s="18">
        <v>133524453</v>
      </c>
      <c r="M43" s="20">
        <f>SUM(C43:L43)</f>
        <v>1009643039</v>
      </c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</row>
    <row r="44" spans="1:26" ht="12.6" customHeight="1">
      <c r="A44" s="33"/>
      <c r="B44" s="34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26" ht="12.6" customHeight="1">
      <c r="A45" s="33"/>
      <c r="B45" s="37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 ht="12.6" customHeight="1">
      <c r="A46" s="33"/>
      <c r="B46" s="39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26" ht="12.6" customHeight="1">
      <c r="A47" s="33"/>
      <c r="B47" s="39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spans="1:26" ht="12.6" customHeight="1">
      <c r="A48" s="33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 ht="12.6" customHeight="1">
      <c r="A49" s="33"/>
      <c r="B49" s="40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spans="1:26" ht="12.6" customHeight="1">
      <c r="A50" s="33"/>
      <c r="B50" s="40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 ht="12.6" customHeight="1">
      <c r="A51" s="33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 ht="12.6" customHeight="1">
      <c r="A52" s="33"/>
      <c r="B52" s="40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 ht="12.6" customHeight="1">
      <c r="A53" s="33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 ht="12.6" customHeight="1">
      <c r="A54" s="33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spans="1:26" ht="12.6" customHeight="1">
      <c r="A55" s="33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spans="1:26" ht="12.6" customHeight="1">
      <c r="A56" s="33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 spans="1:26" ht="12.6" customHeight="1">
      <c r="A57" s="33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spans="1:26" ht="12.6" customHeight="1">
      <c r="A58" s="33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ht="12.6" customHeight="1">
      <c r="A59" s="33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ht="12.6" customHeight="1">
      <c r="A60" s="33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12.6" customHeight="1">
      <c r="A61" s="33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12.6" customHeight="1">
      <c r="A62" s="33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12.6" customHeight="1">
      <c r="A63" s="33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12.6" customHeight="1">
      <c r="A64" s="33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12.6" customHeight="1">
      <c r="A65" s="33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</sheetData>
  <sheetProtection sheet="1" objects="1" scenarios="1"/>
  <mergeCells count="14">
    <mergeCell ref="I2:I4"/>
    <mergeCell ref="M2:M4"/>
    <mergeCell ref="H2:H4"/>
    <mergeCell ref="J2:J4"/>
    <mergeCell ref="K2:K4"/>
    <mergeCell ref="L2:L4"/>
    <mergeCell ref="A42:B42"/>
    <mergeCell ref="A43:B43"/>
    <mergeCell ref="G2:G4"/>
    <mergeCell ref="C2:C4"/>
    <mergeCell ref="D2:D4"/>
    <mergeCell ref="E2:E4"/>
    <mergeCell ref="F2:F4"/>
    <mergeCell ref="A2:B4"/>
  </mergeCells>
  <phoneticPr fontId="0" type="noConversion"/>
  <pageMargins left="0.39370078740157483" right="0" top="0" bottom="0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C65"/>
  <sheetViews>
    <sheetView zoomScale="125" zoomScaleNormal="125" workbookViewId="0">
      <pane xSplit="2" ySplit="4" topLeftCell="C5" activePane="bottomRight" state="frozen"/>
      <selection activeCell="A42" sqref="A42"/>
      <selection pane="topRight" activeCell="A42" sqref="A42"/>
      <selection pane="bottomLeft" activeCell="A42" sqref="A42"/>
      <selection pane="bottomRight" activeCell="N50" sqref="N50"/>
    </sheetView>
  </sheetViews>
  <sheetFormatPr baseColWidth="10" defaultColWidth="10.7109375" defaultRowHeight="7.5" customHeight="1"/>
  <cols>
    <col min="1" max="1" width="3.28515625" style="17" customWidth="1"/>
    <col min="2" max="2" width="19.7109375" style="7" customWidth="1"/>
    <col min="3" max="3" width="11.7109375" style="28" customWidth="1"/>
    <col min="4" max="4" width="10.28515625" style="28" customWidth="1"/>
    <col min="5" max="5" width="11.28515625" style="28" customWidth="1"/>
    <col min="6" max="9" width="10.28515625" style="28" customWidth="1"/>
    <col min="10" max="10" width="13.7109375" style="28" customWidth="1"/>
    <col min="11" max="12" width="10.28515625" style="28" customWidth="1"/>
    <col min="13" max="13" width="10.7109375" style="28" customWidth="1"/>
    <col min="14" max="55" width="10.7109375" style="27"/>
    <col min="56" max="16384" width="10.7109375" style="28"/>
  </cols>
  <sheetData>
    <row r="1" spans="1:26" s="26" customFormat="1" ht="20.100000000000001" customHeight="1" thickBot="1">
      <c r="A1" s="8" t="s">
        <v>69</v>
      </c>
      <c r="B1" s="9"/>
      <c r="C1" s="29"/>
      <c r="D1" s="30"/>
      <c r="E1" s="30"/>
      <c r="F1" s="30"/>
      <c r="G1" s="30"/>
      <c r="H1" s="31"/>
      <c r="I1" s="31"/>
      <c r="J1" s="31"/>
      <c r="K1" s="31"/>
      <c r="L1" s="31"/>
      <c r="M1" s="32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12.6" customHeight="1">
      <c r="A2" s="106" t="s">
        <v>59</v>
      </c>
      <c r="B2" s="107"/>
      <c r="C2" s="103" t="s">
        <v>73</v>
      </c>
      <c r="D2" s="103" t="s">
        <v>60</v>
      </c>
      <c r="E2" s="103" t="s">
        <v>75</v>
      </c>
      <c r="F2" s="103" t="s">
        <v>61</v>
      </c>
      <c r="G2" s="103" t="s">
        <v>0</v>
      </c>
      <c r="H2" s="103" t="s">
        <v>62</v>
      </c>
      <c r="I2" s="103" t="s">
        <v>1</v>
      </c>
      <c r="J2" s="103" t="s">
        <v>74</v>
      </c>
      <c r="K2" s="103" t="s">
        <v>63</v>
      </c>
      <c r="L2" s="103" t="s">
        <v>68</v>
      </c>
      <c r="M2" s="112" t="s">
        <v>2</v>
      </c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6" ht="12.6" customHeight="1">
      <c r="A3" s="108"/>
      <c r="B3" s="109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13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spans="1:26" ht="12.6" customHeight="1" thickBot="1">
      <c r="A4" s="110"/>
      <c r="B4" s="111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14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ht="12.6" customHeight="1" thickBot="1">
      <c r="A5" s="10">
        <v>1</v>
      </c>
      <c r="B5" s="11" t="s">
        <v>3</v>
      </c>
      <c r="C5" s="18">
        <v>23520100</v>
      </c>
      <c r="D5" s="18">
        <v>7992105</v>
      </c>
      <c r="E5" s="18">
        <v>15029845</v>
      </c>
      <c r="F5" s="19">
        <v>10016314</v>
      </c>
      <c r="G5" s="18">
        <v>5569194</v>
      </c>
      <c r="H5" s="18">
        <v>3712420</v>
      </c>
      <c r="I5" s="19">
        <v>6584659</v>
      </c>
      <c r="J5" s="18">
        <v>21170907</v>
      </c>
      <c r="K5" s="18">
        <v>5590812</v>
      </c>
      <c r="L5" s="18">
        <v>181897760</v>
      </c>
      <c r="M5" s="20">
        <f t="shared" ref="M5:M41" si="0">SUM(C5:L5)</f>
        <v>281084116</v>
      </c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ht="12.6" customHeight="1">
      <c r="A6" s="12">
        <v>2</v>
      </c>
      <c r="B6" s="13" t="s">
        <v>4</v>
      </c>
      <c r="C6" s="21">
        <v>306130</v>
      </c>
      <c r="D6" s="22">
        <v>169694</v>
      </c>
      <c r="E6" s="22">
        <v>647960</v>
      </c>
      <c r="F6" s="23">
        <v>629980</v>
      </c>
      <c r="G6" s="21">
        <v>83</v>
      </c>
      <c r="H6" s="22">
        <v>1432168</v>
      </c>
      <c r="I6" s="22">
        <v>337125</v>
      </c>
      <c r="J6" s="22">
        <v>1638496</v>
      </c>
      <c r="K6" s="24">
        <v>162834</v>
      </c>
      <c r="L6" s="21">
        <v>7697312</v>
      </c>
      <c r="M6" s="25">
        <f t="shared" si="0"/>
        <v>13021782</v>
      </c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spans="1:26" ht="12.6" customHeight="1" thickBot="1">
      <c r="A7" s="12">
        <v>3</v>
      </c>
      <c r="B7" s="14" t="s">
        <v>5</v>
      </c>
      <c r="C7" s="18">
        <v>650060</v>
      </c>
      <c r="D7" s="18">
        <v>99758</v>
      </c>
      <c r="E7" s="18">
        <v>1059816</v>
      </c>
      <c r="F7" s="19">
        <v>803940</v>
      </c>
      <c r="G7" s="18">
        <v>2623</v>
      </c>
      <c r="H7" s="18">
        <v>0</v>
      </c>
      <c r="I7" s="19">
        <v>71216</v>
      </c>
      <c r="J7" s="18">
        <v>1835465</v>
      </c>
      <c r="K7" s="18">
        <v>2918742</v>
      </c>
      <c r="L7" s="18">
        <v>11244987</v>
      </c>
      <c r="M7" s="20">
        <f t="shared" si="0"/>
        <v>18686607</v>
      </c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spans="1:26" ht="12.6" customHeight="1">
      <c r="A8" s="12">
        <v>71</v>
      </c>
      <c r="B8" s="13" t="s">
        <v>55</v>
      </c>
      <c r="C8" s="21">
        <v>419402</v>
      </c>
      <c r="D8" s="22">
        <v>187272</v>
      </c>
      <c r="E8" s="22">
        <v>3392317</v>
      </c>
      <c r="F8" s="23">
        <v>797066</v>
      </c>
      <c r="G8" s="21">
        <v>0</v>
      </c>
      <c r="H8" s="22">
        <v>195491</v>
      </c>
      <c r="I8" s="22">
        <v>434849</v>
      </c>
      <c r="J8" s="22">
        <v>3697338</v>
      </c>
      <c r="K8" s="24">
        <v>751790</v>
      </c>
      <c r="L8" s="21">
        <v>18302774</v>
      </c>
      <c r="M8" s="25">
        <f t="shared" si="0"/>
        <v>28178299</v>
      </c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spans="1:26" ht="12.6" customHeight="1" thickBot="1">
      <c r="A9" s="12">
        <v>6</v>
      </c>
      <c r="B9" s="14" t="s">
        <v>6</v>
      </c>
      <c r="C9" s="18">
        <v>88116</v>
      </c>
      <c r="D9" s="18">
        <v>141939</v>
      </c>
      <c r="E9" s="18">
        <v>509321</v>
      </c>
      <c r="F9" s="19">
        <v>64942</v>
      </c>
      <c r="G9" s="18">
        <v>0</v>
      </c>
      <c r="H9" s="18">
        <v>9470</v>
      </c>
      <c r="I9" s="19">
        <v>146515</v>
      </c>
      <c r="J9" s="18">
        <v>916037</v>
      </c>
      <c r="K9" s="18">
        <v>1350671</v>
      </c>
      <c r="L9" s="18">
        <v>5036551</v>
      </c>
      <c r="M9" s="20">
        <f t="shared" si="0"/>
        <v>8263562</v>
      </c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spans="1:26" ht="12.6" customHeight="1">
      <c r="A10" s="12">
        <v>7</v>
      </c>
      <c r="B10" s="13" t="s">
        <v>7</v>
      </c>
      <c r="C10" s="21">
        <v>216747</v>
      </c>
      <c r="D10" s="22">
        <v>153770</v>
      </c>
      <c r="E10" s="22">
        <v>890519</v>
      </c>
      <c r="F10" s="23">
        <v>248197</v>
      </c>
      <c r="G10" s="21">
        <v>0</v>
      </c>
      <c r="H10" s="22">
        <v>67280</v>
      </c>
      <c r="I10" s="22">
        <v>426808</v>
      </c>
      <c r="J10" s="22">
        <v>1317979</v>
      </c>
      <c r="K10" s="24">
        <v>539765</v>
      </c>
      <c r="L10" s="21">
        <v>5490019</v>
      </c>
      <c r="M10" s="25">
        <f t="shared" si="0"/>
        <v>9351084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spans="1:26" ht="12.6" customHeight="1" thickBot="1">
      <c r="A11" s="12">
        <v>8</v>
      </c>
      <c r="B11" s="14" t="s">
        <v>8</v>
      </c>
      <c r="C11" s="18">
        <v>30548</v>
      </c>
      <c r="D11" s="18">
        <v>4026</v>
      </c>
      <c r="E11" s="18">
        <v>107078</v>
      </c>
      <c r="F11" s="19">
        <v>4836</v>
      </c>
      <c r="G11" s="18">
        <v>0</v>
      </c>
      <c r="H11" s="18">
        <v>0</v>
      </c>
      <c r="I11" s="19">
        <v>17556</v>
      </c>
      <c r="J11" s="18">
        <v>174279</v>
      </c>
      <c r="K11" s="18">
        <v>65191</v>
      </c>
      <c r="L11" s="18">
        <v>1049643</v>
      </c>
      <c r="M11" s="20">
        <f t="shared" si="0"/>
        <v>1453157</v>
      </c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spans="1:26" ht="12.6" customHeight="1">
      <c r="A12" s="12">
        <v>9</v>
      </c>
      <c r="B12" s="13" t="s">
        <v>9</v>
      </c>
      <c r="C12" s="21">
        <v>499048</v>
      </c>
      <c r="D12" s="22">
        <v>449369</v>
      </c>
      <c r="E12" s="22">
        <v>1026859</v>
      </c>
      <c r="F12" s="23">
        <v>815304</v>
      </c>
      <c r="G12" s="21">
        <v>0</v>
      </c>
      <c r="H12" s="22">
        <v>44547</v>
      </c>
      <c r="I12" s="22">
        <v>108478</v>
      </c>
      <c r="J12" s="22">
        <v>2484072</v>
      </c>
      <c r="K12" s="24">
        <v>3432978</v>
      </c>
      <c r="L12" s="21">
        <v>12594618</v>
      </c>
      <c r="M12" s="25">
        <f t="shared" si="0"/>
        <v>21455273</v>
      </c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spans="1:26" ht="12.6" customHeight="1" thickBot="1">
      <c r="A13" s="12">
        <v>10</v>
      </c>
      <c r="B13" s="14" t="s">
        <v>10</v>
      </c>
      <c r="C13" s="18">
        <v>57860</v>
      </c>
      <c r="D13" s="18">
        <v>18590</v>
      </c>
      <c r="E13" s="18">
        <v>453370</v>
      </c>
      <c r="F13" s="19">
        <v>91662</v>
      </c>
      <c r="G13" s="18">
        <v>80</v>
      </c>
      <c r="H13" s="18">
        <v>1669</v>
      </c>
      <c r="I13" s="19">
        <v>23417</v>
      </c>
      <c r="J13" s="18">
        <v>614626</v>
      </c>
      <c r="K13" s="18">
        <v>1167302</v>
      </c>
      <c r="L13" s="18">
        <v>2766158</v>
      </c>
      <c r="M13" s="20">
        <f t="shared" si="0"/>
        <v>5194734</v>
      </c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spans="1:26" ht="12.6" customHeight="1">
      <c r="A14" s="12">
        <v>11</v>
      </c>
      <c r="B14" s="13" t="s">
        <v>11</v>
      </c>
      <c r="C14" s="21">
        <v>932056</v>
      </c>
      <c r="D14" s="22">
        <v>488662</v>
      </c>
      <c r="E14" s="22">
        <v>1984988</v>
      </c>
      <c r="F14" s="23">
        <v>1914175</v>
      </c>
      <c r="G14" s="21">
        <v>798</v>
      </c>
      <c r="H14" s="22">
        <v>315785</v>
      </c>
      <c r="I14" s="22">
        <v>147282</v>
      </c>
      <c r="J14" s="22">
        <v>2544407</v>
      </c>
      <c r="K14" s="24">
        <v>6514997</v>
      </c>
      <c r="L14" s="21">
        <v>14730940</v>
      </c>
      <c r="M14" s="25">
        <f t="shared" si="0"/>
        <v>29574090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 ht="12.6" customHeight="1" thickBot="1">
      <c r="A15" s="12">
        <v>12</v>
      </c>
      <c r="B15" s="14" t="s">
        <v>12</v>
      </c>
      <c r="C15" s="18">
        <v>1052252</v>
      </c>
      <c r="D15" s="18">
        <v>1057344</v>
      </c>
      <c r="E15" s="18">
        <v>1441094</v>
      </c>
      <c r="F15" s="19">
        <v>377645</v>
      </c>
      <c r="G15" s="18">
        <v>287</v>
      </c>
      <c r="H15" s="18">
        <v>10500</v>
      </c>
      <c r="I15" s="19">
        <v>507695</v>
      </c>
      <c r="J15" s="18">
        <v>2859613</v>
      </c>
      <c r="K15" s="18">
        <v>3589004</v>
      </c>
      <c r="L15" s="18">
        <v>15065285</v>
      </c>
      <c r="M15" s="20">
        <f t="shared" si="0"/>
        <v>25960719</v>
      </c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 ht="12.6" customHeight="1">
      <c r="A16" s="12">
        <v>73</v>
      </c>
      <c r="B16" s="13" t="s">
        <v>66</v>
      </c>
      <c r="C16" s="21">
        <v>785529</v>
      </c>
      <c r="D16" s="22">
        <v>323455</v>
      </c>
      <c r="E16" s="22">
        <v>3056553</v>
      </c>
      <c r="F16" s="23">
        <v>545998</v>
      </c>
      <c r="G16" s="21">
        <v>658</v>
      </c>
      <c r="H16" s="22">
        <v>2023562</v>
      </c>
      <c r="I16" s="22">
        <v>455806</v>
      </c>
      <c r="J16" s="22">
        <v>4302981</v>
      </c>
      <c r="K16" s="24">
        <v>3317363</v>
      </c>
      <c r="L16" s="21">
        <v>26918938</v>
      </c>
      <c r="M16" s="25">
        <f t="shared" si="0"/>
        <v>41730843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1:26" ht="12.6" customHeight="1" thickBot="1">
      <c r="A17" s="12">
        <v>15</v>
      </c>
      <c r="B17" s="14" t="s">
        <v>15</v>
      </c>
      <c r="C17" s="18">
        <v>625188</v>
      </c>
      <c r="D17" s="18">
        <v>288098</v>
      </c>
      <c r="E17" s="18">
        <v>1787314</v>
      </c>
      <c r="F17" s="19">
        <v>776058</v>
      </c>
      <c r="G17" s="18">
        <v>320</v>
      </c>
      <c r="H17" s="18">
        <v>582142</v>
      </c>
      <c r="I17" s="19">
        <v>307245</v>
      </c>
      <c r="J17" s="18">
        <v>2229880</v>
      </c>
      <c r="K17" s="18">
        <v>5317773</v>
      </c>
      <c r="L17" s="18">
        <v>14842353</v>
      </c>
      <c r="M17" s="20">
        <f t="shared" si="0"/>
        <v>26756371</v>
      </c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 ht="12.6" customHeight="1">
      <c r="A18" s="12">
        <v>16</v>
      </c>
      <c r="B18" s="13" t="s">
        <v>16</v>
      </c>
      <c r="C18" s="21">
        <v>335304</v>
      </c>
      <c r="D18" s="22">
        <v>199716</v>
      </c>
      <c r="E18" s="22">
        <v>1738016</v>
      </c>
      <c r="F18" s="23">
        <v>2723</v>
      </c>
      <c r="G18" s="21">
        <v>0</v>
      </c>
      <c r="H18" s="22">
        <v>296656</v>
      </c>
      <c r="I18" s="22">
        <v>531649</v>
      </c>
      <c r="J18" s="22">
        <v>1856919</v>
      </c>
      <c r="K18" s="24">
        <v>2125005</v>
      </c>
      <c r="L18" s="21">
        <v>14094868</v>
      </c>
      <c r="M18" s="25">
        <f t="shared" si="0"/>
        <v>21180856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spans="1:26" ht="12.6" customHeight="1" thickBot="1">
      <c r="A19" s="12">
        <v>18</v>
      </c>
      <c r="B19" s="14" t="s">
        <v>18</v>
      </c>
      <c r="C19" s="18">
        <v>67464</v>
      </c>
      <c r="D19" s="18">
        <v>35769</v>
      </c>
      <c r="E19" s="18">
        <v>331752</v>
      </c>
      <c r="F19" s="19">
        <v>290</v>
      </c>
      <c r="G19" s="18">
        <v>0</v>
      </c>
      <c r="H19" s="18">
        <v>1850</v>
      </c>
      <c r="I19" s="19">
        <v>66576</v>
      </c>
      <c r="J19" s="18">
        <v>500322</v>
      </c>
      <c r="K19" s="18">
        <v>683046</v>
      </c>
      <c r="L19" s="18">
        <v>3130995</v>
      </c>
      <c r="M19" s="20">
        <f t="shared" si="0"/>
        <v>4818064</v>
      </c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spans="1:26" ht="12.6" customHeight="1">
      <c r="A20" s="12">
        <v>19</v>
      </c>
      <c r="B20" s="13" t="s">
        <v>19</v>
      </c>
      <c r="C20" s="21">
        <v>12502</v>
      </c>
      <c r="D20" s="22">
        <v>23371</v>
      </c>
      <c r="E20" s="22">
        <v>4041</v>
      </c>
      <c r="F20" s="23">
        <v>20</v>
      </c>
      <c r="G20" s="21">
        <v>0</v>
      </c>
      <c r="H20" s="22">
        <v>169</v>
      </c>
      <c r="I20" s="22">
        <v>312</v>
      </c>
      <c r="J20" s="22">
        <v>69714</v>
      </c>
      <c r="K20" s="24">
        <v>23882</v>
      </c>
      <c r="L20" s="21">
        <v>299700</v>
      </c>
      <c r="M20" s="25">
        <f t="shared" si="0"/>
        <v>433711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spans="1:26" ht="12.6" customHeight="1" thickBot="1">
      <c r="A21" s="12">
        <v>20</v>
      </c>
      <c r="B21" s="14" t="s">
        <v>20</v>
      </c>
      <c r="C21" s="18">
        <v>100790</v>
      </c>
      <c r="D21" s="18">
        <v>79968</v>
      </c>
      <c r="E21" s="18">
        <v>1415554</v>
      </c>
      <c r="F21" s="19">
        <v>222395</v>
      </c>
      <c r="G21" s="18">
        <v>7343</v>
      </c>
      <c r="H21" s="18">
        <v>172632</v>
      </c>
      <c r="I21" s="19">
        <v>53010</v>
      </c>
      <c r="J21" s="18">
        <v>1861037</v>
      </c>
      <c r="K21" s="18">
        <v>799492</v>
      </c>
      <c r="L21" s="18">
        <v>11731111</v>
      </c>
      <c r="M21" s="20">
        <f t="shared" si="0"/>
        <v>16443332</v>
      </c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ht="12.6" customHeight="1">
      <c r="A22" s="12">
        <v>21</v>
      </c>
      <c r="B22" s="13" t="s">
        <v>21</v>
      </c>
      <c r="C22" s="21">
        <v>106892</v>
      </c>
      <c r="D22" s="22">
        <v>44315</v>
      </c>
      <c r="E22" s="22">
        <v>602798</v>
      </c>
      <c r="F22" s="23">
        <v>53044</v>
      </c>
      <c r="G22" s="21">
        <v>0</v>
      </c>
      <c r="H22" s="22">
        <v>752</v>
      </c>
      <c r="I22" s="22">
        <v>48941</v>
      </c>
      <c r="J22" s="22">
        <v>1061920</v>
      </c>
      <c r="K22" s="24">
        <v>596978</v>
      </c>
      <c r="L22" s="21">
        <v>6213467</v>
      </c>
      <c r="M22" s="25">
        <f t="shared" si="0"/>
        <v>8729107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ht="12.6" customHeight="1" thickBot="1">
      <c r="A23" s="12">
        <v>22</v>
      </c>
      <c r="B23" s="14" t="s">
        <v>22</v>
      </c>
      <c r="C23" s="18">
        <v>242441</v>
      </c>
      <c r="D23" s="18">
        <v>110613</v>
      </c>
      <c r="E23" s="18">
        <v>1022672</v>
      </c>
      <c r="F23" s="19">
        <v>529908</v>
      </c>
      <c r="G23" s="18">
        <v>0</v>
      </c>
      <c r="H23" s="18">
        <v>145214</v>
      </c>
      <c r="I23" s="19">
        <v>87970</v>
      </c>
      <c r="J23" s="18">
        <v>1376526</v>
      </c>
      <c r="K23" s="18">
        <v>258757</v>
      </c>
      <c r="L23" s="18">
        <v>7191256</v>
      </c>
      <c r="M23" s="20">
        <f t="shared" si="0"/>
        <v>10965357</v>
      </c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ht="12.6" customHeight="1">
      <c r="A24" s="12">
        <v>23</v>
      </c>
      <c r="B24" s="13" t="s">
        <v>23</v>
      </c>
      <c r="C24" s="21">
        <v>11063</v>
      </c>
      <c r="D24" s="22">
        <v>1245</v>
      </c>
      <c r="E24" s="22">
        <v>100734</v>
      </c>
      <c r="F24" s="23">
        <v>0</v>
      </c>
      <c r="G24" s="21">
        <v>434</v>
      </c>
      <c r="H24" s="22">
        <v>0</v>
      </c>
      <c r="I24" s="22">
        <v>0</v>
      </c>
      <c r="J24" s="22">
        <v>115671</v>
      </c>
      <c r="K24" s="24">
        <v>66062</v>
      </c>
      <c r="L24" s="21">
        <v>691181</v>
      </c>
      <c r="M24" s="25">
        <f t="shared" si="0"/>
        <v>986390</v>
      </c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ht="12.6" customHeight="1" thickBot="1">
      <c r="A25" s="12">
        <v>24</v>
      </c>
      <c r="B25" s="14" t="s">
        <v>24</v>
      </c>
      <c r="C25" s="18">
        <v>11423</v>
      </c>
      <c r="D25" s="18">
        <v>7148</v>
      </c>
      <c r="E25" s="18">
        <v>119239</v>
      </c>
      <c r="F25" s="19">
        <v>0</v>
      </c>
      <c r="G25" s="18">
        <v>0</v>
      </c>
      <c r="H25" s="18">
        <v>881</v>
      </c>
      <c r="I25" s="19">
        <v>459</v>
      </c>
      <c r="J25" s="18">
        <v>115237</v>
      </c>
      <c r="K25" s="18">
        <v>84897</v>
      </c>
      <c r="L25" s="18">
        <v>623361</v>
      </c>
      <c r="M25" s="20">
        <f t="shared" si="0"/>
        <v>962645</v>
      </c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ht="12.6" customHeight="1">
      <c r="A26" s="12">
        <v>25</v>
      </c>
      <c r="B26" s="13" t="s">
        <v>25</v>
      </c>
      <c r="C26" s="21">
        <v>27618</v>
      </c>
      <c r="D26" s="22">
        <v>5389</v>
      </c>
      <c r="E26" s="22">
        <v>120770</v>
      </c>
      <c r="F26" s="23">
        <v>13677</v>
      </c>
      <c r="G26" s="21">
        <v>0</v>
      </c>
      <c r="H26" s="22">
        <v>0</v>
      </c>
      <c r="I26" s="22">
        <v>0</v>
      </c>
      <c r="J26" s="22">
        <v>232178</v>
      </c>
      <c r="K26" s="24">
        <v>36816</v>
      </c>
      <c r="L26" s="21">
        <v>1139223</v>
      </c>
      <c r="M26" s="25">
        <f t="shared" si="0"/>
        <v>1575671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ht="12.6" customHeight="1" thickBot="1">
      <c r="A27" s="12">
        <v>72</v>
      </c>
      <c r="B27" s="14" t="s">
        <v>56</v>
      </c>
      <c r="C27" s="18">
        <v>1029298</v>
      </c>
      <c r="D27" s="18">
        <v>1498913</v>
      </c>
      <c r="E27" s="18">
        <v>7180119</v>
      </c>
      <c r="F27" s="19">
        <v>1124020</v>
      </c>
      <c r="G27" s="18">
        <v>1489971</v>
      </c>
      <c r="H27" s="18">
        <v>2231775</v>
      </c>
      <c r="I27" s="19">
        <v>938683</v>
      </c>
      <c r="J27" s="18">
        <v>4911355</v>
      </c>
      <c r="K27" s="18">
        <v>3167468</v>
      </c>
      <c r="L27" s="18">
        <v>38663562</v>
      </c>
      <c r="M27" s="20">
        <f t="shared" si="0"/>
        <v>62235164</v>
      </c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ht="12.6" customHeight="1">
      <c r="A28" s="12">
        <v>33</v>
      </c>
      <c r="B28" s="13" t="s">
        <v>26</v>
      </c>
      <c r="C28" s="21">
        <v>34347</v>
      </c>
      <c r="D28" s="22">
        <v>15737</v>
      </c>
      <c r="E28" s="22">
        <v>192073</v>
      </c>
      <c r="F28" s="23">
        <v>100</v>
      </c>
      <c r="G28" s="21">
        <v>0</v>
      </c>
      <c r="H28" s="22">
        <v>560</v>
      </c>
      <c r="I28" s="22">
        <v>116877</v>
      </c>
      <c r="J28" s="22">
        <v>528488</v>
      </c>
      <c r="K28" s="24">
        <v>33340</v>
      </c>
      <c r="L28" s="21">
        <v>1721610</v>
      </c>
      <c r="M28" s="25">
        <f t="shared" si="0"/>
        <v>2643132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ht="12.6" customHeight="1" thickBot="1">
      <c r="A29" s="12">
        <v>35</v>
      </c>
      <c r="B29" s="14" t="s">
        <v>27</v>
      </c>
      <c r="C29" s="18">
        <v>60563</v>
      </c>
      <c r="D29" s="18">
        <v>272457</v>
      </c>
      <c r="E29" s="18">
        <v>244665</v>
      </c>
      <c r="F29" s="19">
        <v>3400</v>
      </c>
      <c r="G29" s="18">
        <v>0</v>
      </c>
      <c r="H29" s="18">
        <v>1163</v>
      </c>
      <c r="I29" s="19">
        <v>41585</v>
      </c>
      <c r="J29" s="18">
        <v>416370</v>
      </c>
      <c r="K29" s="18">
        <v>702921</v>
      </c>
      <c r="L29" s="18">
        <v>2291528</v>
      </c>
      <c r="M29" s="20">
        <f t="shared" si="0"/>
        <v>4034652</v>
      </c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ht="12.6" customHeight="1">
      <c r="A30" s="12">
        <v>74</v>
      </c>
      <c r="B30" s="13" t="s">
        <v>67</v>
      </c>
      <c r="C30" s="21">
        <v>1362716</v>
      </c>
      <c r="D30" s="22">
        <v>1456159</v>
      </c>
      <c r="E30" s="22">
        <v>7879469</v>
      </c>
      <c r="F30" s="23">
        <v>186492</v>
      </c>
      <c r="G30" s="21">
        <v>669</v>
      </c>
      <c r="H30" s="22">
        <v>601852</v>
      </c>
      <c r="I30" s="22">
        <v>763101</v>
      </c>
      <c r="J30" s="22">
        <v>2755832</v>
      </c>
      <c r="K30" s="24">
        <v>4009532</v>
      </c>
      <c r="L30" s="21">
        <v>43629727</v>
      </c>
      <c r="M30" s="25">
        <f t="shared" si="0"/>
        <v>62645549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2.6" customHeight="1" thickBot="1">
      <c r="A31" s="12">
        <v>49</v>
      </c>
      <c r="B31" s="14" t="s">
        <v>40</v>
      </c>
      <c r="C31" s="18">
        <v>25714</v>
      </c>
      <c r="D31" s="18">
        <v>390861</v>
      </c>
      <c r="E31" s="18">
        <v>5115</v>
      </c>
      <c r="F31" s="19">
        <v>31836</v>
      </c>
      <c r="G31" s="18">
        <v>0</v>
      </c>
      <c r="H31" s="18">
        <v>715</v>
      </c>
      <c r="I31" s="19">
        <v>17425</v>
      </c>
      <c r="J31" s="18">
        <v>215849</v>
      </c>
      <c r="K31" s="18">
        <v>105950</v>
      </c>
      <c r="L31" s="18">
        <v>1026155</v>
      </c>
      <c r="M31" s="20">
        <f t="shared" si="0"/>
        <v>1819620</v>
      </c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ht="12.6" customHeight="1">
      <c r="A32" s="12">
        <v>53</v>
      </c>
      <c r="B32" s="13" t="s">
        <v>44</v>
      </c>
      <c r="C32" s="21">
        <v>933517</v>
      </c>
      <c r="D32" s="22">
        <v>689084</v>
      </c>
      <c r="E32" s="22">
        <v>8728388</v>
      </c>
      <c r="F32" s="23">
        <v>1185086</v>
      </c>
      <c r="G32" s="21">
        <v>343507</v>
      </c>
      <c r="H32" s="22">
        <v>798082</v>
      </c>
      <c r="I32" s="22">
        <v>232725</v>
      </c>
      <c r="J32" s="22">
        <v>7921947</v>
      </c>
      <c r="K32" s="24">
        <v>6465240</v>
      </c>
      <c r="L32" s="21">
        <v>52976232</v>
      </c>
      <c r="M32" s="25">
        <f t="shared" si="0"/>
        <v>80273808</v>
      </c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ht="12.6" customHeight="1" thickBot="1">
      <c r="A33" s="12">
        <v>54</v>
      </c>
      <c r="B33" s="14" t="s">
        <v>45</v>
      </c>
      <c r="C33" s="18">
        <v>73241</v>
      </c>
      <c r="D33" s="18">
        <v>49087</v>
      </c>
      <c r="E33" s="18">
        <v>359280</v>
      </c>
      <c r="F33" s="19">
        <v>91740</v>
      </c>
      <c r="G33" s="18">
        <v>141</v>
      </c>
      <c r="H33" s="18">
        <v>229266</v>
      </c>
      <c r="I33" s="19">
        <v>107043</v>
      </c>
      <c r="J33" s="18">
        <v>587508</v>
      </c>
      <c r="K33" s="18">
        <v>208899</v>
      </c>
      <c r="L33" s="18">
        <v>4357882</v>
      </c>
      <c r="M33" s="20">
        <f t="shared" si="0"/>
        <v>6064087</v>
      </c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 ht="12.6" customHeight="1">
      <c r="A34" s="12">
        <v>55</v>
      </c>
      <c r="B34" s="13" t="s">
        <v>46</v>
      </c>
      <c r="C34" s="21">
        <v>11188</v>
      </c>
      <c r="D34" s="22">
        <v>2805</v>
      </c>
      <c r="E34" s="22">
        <v>153860</v>
      </c>
      <c r="F34" s="23">
        <v>0</v>
      </c>
      <c r="G34" s="21">
        <v>0</v>
      </c>
      <c r="H34" s="22">
        <v>565</v>
      </c>
      <c r="I34" s="22">
        <v>3116</v>
      </c>
      <c r="J34" s="22">
        <v>46967</v>
      </c>
      <c r="K34" s="24">
        <v>37238</v>
      </c>
      <c r="L34" s="21">
        <v>928705</v>
      </c>
      <c r="M34" s="25">
        <f t="shared" si="0"/>
        <v>1184444</v>
      </c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 ht="12.6" customHeight="1" thickBot="1">
      <c r="A35" s="12">
        <v>56</v>
      </c>
      <c r="B35" s="14" t="s">
        <v>47</v>
      </c>
      <c r="C35" s="18">
        <v>42609</v>
      </c>
      <c r="D35" s="18">
        <v>8314</v>
      </c>
      <c r="E35" s="18">
        <v>267049</v>
      </c>
      <c r="F35" s="19">
        <v>23812</v>
      </c>
      <c r="G35" s="18">
        <v>96</v>
      </c>
      <c r="H35" s="18">
        <v>5142</v>
      </c>
      <c r="I35" s="19">
        <v>25844</v>
      </c>
      <c r="J35" s="18">
        <v>117852</v>
      </c>
      <c r="K35" s="18">
        <v>82766</v>
      </c>
      <c r="L35" s="18">
        <v>1758603</v>
      </c>
      <c r="M35" s="20">
        <f t="shared" si="0"/>
        <v>2332087</v>
      </c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1:26" ht="12.6" customHeight="1">
      <c r="A36" s="12">
        <v>57</v>
      </c>
      <c r="B36" s="13" t="s">
        <v>48</v>
      </c>
      <c r="C36" s="21">
        <v>15515</v>
      </c>
      <c r="D36" s="22">
        <v>78800</v>
      </c>
      <c r="E36" s="22">
        <v>272949</v>
      </c>
      <c r="F36" s="23">
        <v>2453</v>
      </c>
      <c r="G36" s="21">
        <v>97</v>
      </c>
      <c r="H36" s="22">
        <v>809</v>
      </c>
      <c r="I36" s="22">
        <v>1134</v>
      </c>
      <c r="J36" s="22">
        <v>59672</v>
      </c>
      <c r="K36" s="24">
        <v>29065</v>
      </c>
      <c r="L36" s="21">
        <v>1205142</v>
      </c>
      <c r="M36" s="25">
        <f t="shared" si="0"/>
        <v>1665636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1:26" ht="12.6" customHeight="1" thickBot="1">
      <c r="A37" s="12">
        <v>58</v>
      </c>
      <c r="B37" s="14" t="s">
        <v>49</v>
      </c>
      <c r="C37" s="18">
        <v>63129</v>
      </c>
      <c r="D37" s="18">
        <v>17241</v>
      </c>
      <c r="E37" s="18">
        <v>775983</v>
      </c>
      <c r="F37" s="19">
        <v>89199</v>
      </c>
      <c r="G37" s="18">
        <v>3155</v>
      </c>
      <c r="H37" s="18">
        <v>2206</v>
      </c>
      <c r="I37" s="19">
        <v>40620</v>
      </c>
      <c r="J37" s="18">
        <v>760407</v>
      </c>
      <c r="K37" s="18">
        <v>86729</v>
      </c>
      <c r="L37" s="18">
        <v>3352988</v>
      </c>
      <c r="M37" s="20">
        <f t="shared" si="0"/>
        <v>5191657</v>
      </c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 ht="12.6" customHeight="1">
      <c r="A38" s="12">
        <v>59</v>
      </c>
      <c r="B38" s="13" t="s">
        <v>50</v>
      </c>
      <c r="C38" s="21">
        <v>6604</v>
      </c>
      <c r="D38" s="22">
        <v>83317</v>
      </c>
      <c r="E38" s="22">
        <v>70869</v>
      </c>
      <c r="F38" s="23">
        <v>0</v>
      </c>
      <c r="G38" s="21">
        <v>0</v>
      </c>
      <c r="H38" s="22">
        <v>443</v>
      </c>
      <c r="I38" s="22">
        <v>65651</v>
      </c>
      <c r="J38" s="22">
        <v>186907</v>
      </c>
      <c r="K38" s="24">
        <v>71949</v>
      </c>
      <c r="L38" s="21">
        <v>584734</v>
      </c>
      <c r="M38" s="25">
        <f t="shared" si="0"/>
        <v>1070474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spans="1:26" ht="12.6" customHeight="1" thickBot="1">
      <c r="A39" s="12">
        <v>60</v>
      </c>
      <c r="B39" s="14" t="s">
        <v>51</v>
      </c>
      <c r="C39" s="18">
        <v>8009954</v>
      </c>
      <c r="D39" s="18">
        <v>8101497</v>
      </c>
      <c r="E39" s="18">
        <v>23203740</v>
      </c>
      <c r="F39" s="19">
        <v>4701692</v>
      </c>
      <c r="G39" s="18">
        <v>88563</v>
      </c>
      <c r="H39" s="18">
        <v>2593911</v>
      </c>
      <c r="I39" s="19">
        <v>5248403</v>
      </c>
      <c r="J39" s="18">
        <v>26789084</v>
      </c>
      <c r="K39" s="18">
        <v>5304081</v>
      </c>
      <c r="L39" s="18">
        <v>145852887</v>
      </c>
      <c r="M39" s="20">
        <f t="shared" si="0"/>
        <v>229893812</v>
      </c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spans="1:26" ht="12.6" customHeight="1">
      <c r="A40" s="12">
        <v>61</v>
      </c>
      <c r="B40" s="13" t="s">
        <v>52</v>
      </c>
      <c r="C40" s="21">
        <v>11729</v>
      </c>
      <c r="D40" s="22">
        <v>4643</v>
      </c>
      <c r="E40" s="22">
        <v>42566</v>
      </c>
      <c r="F40" s="23">
        <v>3775</v>
      </c>
      <c r="G40" s="21">
        <v>0</v>
      </c>
      <c r="H40" s="22">
        <v>385</v>
      </c>
      <c r="I40" s="22">
        <v>596</v>
      </c>
      <c r="J40" s="22">
        <v>26376</v>
      </c>
      <c r="K40" s="24">
        <v>52792</v>
      </c>
      <c r="L40" s="21">
        <v>650622</v>
      </c>
      <c r="M40" s="25">
        <f t="shared" si="0"/>
        <v>793484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spans="1:26" ht="12.6" customHeight="1" thickBot="1">
      <c r="A41" s="15">
        <v>62</v>
      </c>
      <c r="B41" s="16" t="s">
        <v>53</v>
      </c>
      <c r="C41" s="18">
        <v>53233</v>
      </c>
      <c r="D41" s="18">
        <v>26545</v>
      </c>
      <c r="E41" s="18">
        <v>390031</v>
      </c>
      <c r="F41" s="19">
        <v>101905</v>
      </c>
      <c r="G41" s="18">
        <v>145</v>
      </c>
      <c r="H41" s="18">
        <v>1669</v>
      </c>
      <c r="I41" s="19">
        <v>106164</v>
      </c>
      <c r="J41" s="18">
        <v>551931</v>
      </c>
      <c r="K41" s="18">
        <v>613754</v>
      </c>
      <c r="L41" s="18">
        <v>2770516</v>
      </c>
      <c r="M41" s="20">
        <f t="shared" si="0"/>
        <v>4615893</v>
      </c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spans="1:26" ht="18" customHeight="1">
      <c r="A42" s="99" t="s">
        <v>54</v>
      </c>
      <c r="B42" s="100"/>
      <c r="C42" s="21">
        <f t="shared" ref="C42:L42" si="1">SUM(C5:C41)</f>
        <v>41831890</v>
      </c>
      <c r="D42" s="22">
        <f t="shared" si="1"/>
        <v>24577076</v>
      </c>
      <c r="E42" s="22">
        <f t="shared" si="1"/>
        <v>86608766</v>
      </c>
      <c r="F42" s="23">
        <f t="shared" si="1"/>
        <v>25453684</v>
      </c>
      <c r="G42" s="21">
        <f t="shared" si="1"/>
        <v>7508164</v>
      </c>
      <c r="H42" s="22">
        <f t="shared" si="1"/>
        <v>15481731</v>
      </c>
      <c r="I42" s="22">
        <f t="shared" si="1"/>
        <v>18066535</v>
      </c>
      <c r="J42" s="22">
        <f t="shared" si="1"/>
        <v>98852149</v>
      </c>
      <c r="K42" s="24">
        <f t="shared" si="1"/>
        <v>60365881</v>
      </c>
      <c r="L42" s="21">
        <f t="shared" si="1"/>
        <v>664523393</v>
      </c>
      <c r="M42" s="25">
        <f>SUM(C42:L42)</f>
        <v>1043269269</v>
      </c>
      <c r="N42" s="42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 ht="18" customHeight="1" thickBot="1">
      <c r="A43" s="101" t="s">
        <v>65</v>
      </c>
      <c r="B43" s="102"/>
      <c r="C43" s="18">
        <v>35505117</v>
      </c>
      <c r="D43" s="18">
        <v>24096751</v>
      </c>
      <c r="E43" s="18">
        <v>85854008</v>
      </c>
      <c r="F43" s="19">
        <v>23869367</v>
      </c>
      <c r="G43" s="18">
        <v>7182217</v>
      </c>
      <c r="H43" s="18">
        <v>15768597</v>
      </c>
      <c r="I43" s="19">
        <v>18783330</v>
      </c>
      <c r="J43" s="18">
        <v>104351980</v>
      </c>
      <c r="K43" s="18">
        <v>57818698</v>
      </c>
      <c r="L43" s="18">
        <v>635942989</v>
      </c>
      <c r="M43" s="20">
        <f>SUM(C43:L43)</f>
        <v>1009173054</v>
      </c>
      <c r="N43" s="43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ht="12.6" customHeight="1">
      <c r="A44" s="33"/>
      <c r="B44" s="34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ht="12.6" customHeight="1">
      <c r="A45" s="33"/>
      <c r="B45" s="37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spans="1:26" ht="12.6" customHeight="1">
      <c r="A46" s="33"/>
      <c r="B46" s="39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spans="1:26" ht="12.6" customHeight="1">
      <c r="A47" s="33"/>
      <c r="B47" s="39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ht="12.6" customHeight="1">
      <c r="A48" s="33"/>
      <c r="B48" s="40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spans="1:26" ht="12.6" customHeight="1">
      <c r="A49" s="33"/>
      <c r="B49" s="40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spans="1:26" ht="12.6" customHeight="1">
      <c r="A50" s="33"/>
      <c r="B50" s="40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spans="1:26" ht="12.6" customHeight="1">
      <c r="A51" s="33"/>
      <c r="B51" s="40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6" customHeight="1">
      <c r="A52" s="33"/>
      <c r="B52" s="40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6" customHeight="1">
      <c r="A53" s="33"/>
      <c r="B53" s="40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6" customHeight="1">
      <c r="A54" s="33"/>
      <c r="B54" s="41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spans="1:26" ht="12.6" customHeight="1">
      <c r="A55" s="33"/>
      <c r="B55" s="41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spans="1:26" ht="12.6" customHeight="1">
      <c r="A56" s="33"/>
      <c r="B56" s="41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26" ht="12.6" customHeight="1">
      <c r="A57" s="33"/>
      <c r="B57" s="41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spans="1:26" ht="12.6" customHeight="1">
      <c r="A58" s="33"/>
      <c r="B58" s="41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spans="1:26" ht="12.6" customHeight="1">
      <c r="A59" s="33"/>
      <c r="B59" s="41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spans="1:26" ht="12.6" customHeight="1">
      <c r="A60" s="33"/>
      <c r="B60" s="41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spans="1:26" ht="12.6" customHeight="1">
      <c r="A61" s="33"/>
      <c r="B61" s="41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 spans="1:26" ht="12.6" customHeight="1">
      <c r="A62" s="33"/>
      <c r="B62" s="41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spans="1:26" ht="12.6" customHeight="1">
      <c r="A63" s="33"/>
      <c r="B63" s="41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 spans="1:26" ht="12.6" customHeight="1">
      <c r="A64" s="33"/>
      <c r="B64" s="41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 spans="1:26" ht="12.6" customHeight="1">
      <c r="A65" s="33"/>
      <c r="B65" s="41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</sheetData>
  <sheetProtection sheet="1" objects="1" scenarios="1"/>
  <mergeCells count="14">
    <mergeCell ref="A42:B42"/>
    <mergeCell ref="A43:B43"/>
    <mergeCell ref="M2:M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A2:B4"/>
  </mergeCells>
  <pageMargins left="0.39370078740157483" right="0" top="0" bottom="0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D108"/>
  <sheetViews>
    <sheetView zoomScale="125" zoomScaleNormal="125" workbookViewId="0">
      <pane xSplit="2" ySplit="4" topLeftCell="C5" activePane="bottomRight" state="frozen"/>
      <selection activeCell="A42" sqref="A42"/>
      <selection pane="topRight" activeCell="A42" sqref="A42"/>
      <selection pane="bottomLeft" activeCell="A42" sqref="A42"/>
      <selection pane="bottomRight"/>
    </sheetView>
  </sheetViews>
  <sheetFormatPr baseColWidth="10" defaultColWidth="10.7109375" defaultRowHeight="7.5" customHeight="1"/>
  <cols>
    <col min="1" max="1" width="3.28515625" style="17" customWidth="1"/>
    <col min="2" max="2" width="19.7109375" style="7" customWidth="1"/>
    <col min="3" max="3" width="11.7109375" style="3" customWidth="1"/>
    <col min="4" max="4" width="10.28515625" style="3" customWidth="1"/>
    <col min="5" max="5" width="11.7109375" style="3" customWidth="1"/>
    <col min="6" max="9" width="10.28515625" style="3" customWidth="1"/>
    <col min="10" max="10" width="13.7109375" style="3" customWidth="1"/>
    <col min="11" max="12" width="10.28515625" style="3" customWidth="1"/>
    <col min="13" max="13" width="10.7109375" style="3" customWidth="1"/>
    <col min="14" max="14" width="6.7109375" style="2" customWidth="1"/>
    <col min="15" max="15" width="10.7109375" style="2" customWidth="1"/>
    <col min="16" max="17" width="4.7109375" style="2" customWidth="1"/>
    <col min="18" max="18" width="3.7109375" style="2" customWidth="1"/>
    <col min="19" max="19" width="16.7109375" style="2" customWidth="1"/>
    <col min="20" max="20" width="8.7109375" style="4" customWidth="1"/>
    <col min="21" max="56" width="10.7109375" style="2"/>
    <col min="57" max="16384" width="10.7109375" style="3"/>
  </cols>
  <sheetData>
    <row r="1" spans="1:26" s="1" customFormat="1" ht="20.100000000000001" customHeight="1" thickBot="1">
      <c r="A1" s="8" t="s">
        <v>72</v>
      </c>
      <c r="B1" s="9"/>
      <c r="C1" s="44"/>
      <c r="D1" s="45"/>
      <c r="E1" s="45"/>
      <c r="F1" s="45"/>
      <c r="G1" s="45"/>
      <c r="H1" s="46"/>
      <c r="I1" s="46"/>
      <c r="J1" s="46"/>
      <c r="K1" s="46"/>
      <c r="L1" s="46"/>
      <c r="M1" s="47"/>
      <c r="N1" s="46"/>
      <c r="O1" s="46"/>
      <c r="P1" s="46"/>
      <c r="Q1" s="46"/>
      <c r="R1" s="46"/>
      <c r="S1" s="46"/>
      <c r="T1" s="62"/>
      <c r="U1" s="46"/>
      <c r="V1" s="46"/>
      <c r="W1" s="46"/>
      <c r="X1" s="46"/>
      <c r="Y1" s="46"/>
      <c r="Z1" s="46"/>
    </row>
    <row r="2" spans="1:26" ht="12.6" customHeight="1">
      <c r="A2" s="122" t="s">
        <v>59</v>
      </c>
      <c r="B2" s="123"/>
      <c r="C2" s="121" t="s">
        <v>73</v>
      </c>
      <c r="D2" s="121" t="s">
        <v>60</v>
      </c>
      <c r="E2" s="121" t="s">
        <v>75</v>
      </c>
      <c r="F2" s="121" t="s">
        <v>61</v>
      </c>
      <c r="G2" s="121" t="s">
        <v>0</v>
      </c>
      <c r="H2" s="121" t="s">
        <v>62</v>
      </c>
      <c r="I2" s="121" t="s">
        <v>1</v>
      </c>
      <c r="J2" s="121" t="s">
        <v>74</v>
      </c>
      <c r="K2" s="121" t="s">
        <v>63</v>
      </c>
      <c r="L2" s="121" t="s">
        <v>68</v>
      </c>
      <c r="M2" s="118" t="s">
        <v>2</v>
      </c>
      <c r="N2" s="57"/>
      <c r="O2" s="117" t="s">
        <v>70</v>
      </c>
      <c r="P2" s="57"/>
      <c r="Q2" s="57"/>
      <c r="R2" s="57"/>
      <c r="S2" s="57"/>
      <c r="T2" s="60"/>
      <c r="U2" s="57"/>
      <c r="V2" s="57"/>
      <c r="W2" s="57"/>
      <c r="X2" s="57"/>
      <c r="Y2" s="57"/>
      <c r="Z2" s="57"/>
    </row>
    <row r="3" spans="1:26" ht="12.6" customHeight="1">
      <c r="A3" s="124"/>
      <c r="B3" s="109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19"/>
      <c r="N3" s="57"/>
      <c r="O3" s="117"/>
      <c r="P3" s="57"/>
      <c r="Q3" s="57"/>
      <c r="R3" s="57"/>
      <c r="S3" s="57"/>
      <c r="T3" s="60"/>
      <c r="U3" s="57"/>
      <c r="V3" s="57"/>
      <c r="W3" s="57"/>
      <c r="X3" s="57"/>
      <c r="Y3" s="57"/>
      <c r="Z3" s="57"/>
    </row>
    <row r="4" spans="1:26" ht="12.6" customHeight="1" thickBot="1">
      <c r="A4" s="125"/>
      <c r="B4" s="111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20"/>
      <c r="N4" s="57"/>
      <c r="O4" s="117"/>
      <c r="P4" s="57"/>
      <c r="Q4" s="57"/>
      <c r="R4" s="57"/>
      <c r="S4" s="57"/>
      <c r="T4" s="60"/>
      <c r="U4" s="57"/>
      <c r="V4" s="57"/>
      <c r="W4" s="57"/>
      <c r="X4" s="57"/>
      <c r="Y4" s="57"/>
      <c r="Z4" s="57"/>
    </row>
    <row r="5" spans="1:26" ht="12.6" customHeight="1" thickBot="1">
      <c r="A5" s="48">
        <v>1</v>
      </c>
      <c r="B5" s="11" t="s">
        <v>3</v>
      </c>
      <c r="C5" s="18">
        <f>-Charges!C5+Revenus!C5</f>
        <v>-5797234</v>
      </c>
      <c r="D5" s="18">
        <f>-Charges!D5+Revenus!D5</f>
        <v>-11170890</v>
      </c>
      <c r="E5" s="18">
        <f>-Charges!E5+Revenus!E5</f>
        <v>-29747987</v>
      </c>
      <c r="F5" s="19">
        <f>-Charges!F5+Revenus!F5</f>
        <v>-31068504</v>
      </c>
      <c r="G5" s="18">
        <f>-Charges!G5+Revenus!G5</f>
        <v>-925810</v>
      </c>
      <c r="H5" s="18">
        <f>-Charges!H5+Revenus!H5</f>
        <v>-22184851</v>
      </c>
      <c r="I5" s="19">
        <f>-Charges!I5+Revenus!I5</f>
        <v>-26240498</v>
      </c>
      <c r="J5" s="18">
        <f>-Charges!J5+Revenus!J5</f>
        <v>-9052329</v>
      </c>
      <c r="K5" s="18">
        <f>-Charges!K5+Revenus!K5</f>
        <v>572049</v>
      </c>
      <c r="L5" s="18">
        <f>-Charges!L5+Revenus!L5</f>
        <v>138428668</v>
      </c>
      <c r="M5" s="49">
        <f t="shared" ref="M5:M41" si="0">SUM(C5:L5)</f>
        <v>2812614</v>
      </c>
      <c r="N5" s="63"/>
      <c r="O5" s="64">
        <f>T5</f>
        <v>2812614</v>
      </c>
      <c r="P5" s="64">
        <f>M5-O5</f>
        <v>0</v>
      </c>
      <c r="Q5" s="64"/>
      <c r="R5" s="58">
        <v>1</v>
      </c>
      <c r="S5" s="58" t="s">
        <v>3</v>
      </c>
      <c r="T5" s="59">
        <v>2812614</v>
      </c>
      <c r="U5" s="57"/>
      <c r="V5" s="57"/>
      <c r="W5" s="57"/>
      <c r="X5" s="57"/>
      <c r="Y5" s="57"/>
      <c r="Z5" s="57"/>
    </row>
    <row r="6" spans="1:26" ht="12.6" customHeight="1">
      <c r="A6" s="50">
        <v>2</v>
      </c>
      <c r="B6" s="13" t="s">
        <v>4</v>
      </c>
      <c r="C6" s="21">
        <f>-Charges!C6+Revenus!C6</f>
        <v>-742809</v>
      </c>
      <c r="D6" s="22">
        <f>-Charges!D6+Revenus!D6</f>
        <v>-197144</v>
      </c>
      <c r="E6" s="22">
        <f>-Charges!E6+Revenus!E6</f>
        <v>-2226405</v>
      </c>
      <c r="F6" s="23">
        <f>-Charges!F6+Revenus!F6</f>
        <v>-777102</v>
      </c>
      <c r="G6" s="21">
        <f>-Charges!G6+Revenus!G6</f>
        <v>-75611</v>
      </c>
      <c r="H6" s="22">
        <f>-Charges!H6+Revenus!H6</f>
        <v>-1494698</v>
      </c>
      <c r="I6" s="22">
        <f>-Charges!I6+Revenus!I6</f>
        <v>-1145035</v>
      </c>
      <c r="J6" s="22">
        <f>-Charges!J6+Revenus!J6</f>
        <v>-230759</v>
      </c>
      <c r="K6" s="24">
        <f>-Charges!K6+Revenus!K6</f>
        <v>123251</v>
      </c>
      <c r="L6" s="21">
        <f>-Charges!L6+Revenus!L6</f>
        <v>6128491</v>
      </c>
      <c r="M6" s="51">
        <f t="shared" si="0"/>
        <v>-637821</v>
      </c>
      <c r="N6" s="63"/>
      <c r="O6" s="64">
        <f t="shared" ref="O6:O15" si="1">T6</f>
        <v>-637821</v>
      </c>
      <c r="P6" s="64">
        <f t="shared" ref="P6:P41" si="2">M6-O6</f>
        <v>0</v>
      </c>
      <c r="Q6" s="64"/>
      <c r="R6" s="58">
        <v>2</v>
      </c>
      <c r="S6" s="58" t="s">
        <v>4</v>
      </c>
      <c r="T6" s="59">
        <v>-637821</v>
      </c>
      <c r="U6" s="57"/>
      <c r="V6" s="57"/>
      <c r="W6" s="57"/>
      <c r="X6" s="57"/>
      <c r="Y6" s="57"/>
      <c r="Z6" s="57"/>
    </row>
    <row r="7" spans="1:26" ht="12.6" customHeight="1" thickBot="1">
      <c r="A7" s="50">
        <v>3</v>
      </c>
      <c r="B7" s="14" t="s">
        <v>5</v>
      </c>
      <c r="C7" s="18">
        <f>-Charges!C7+Revenus!C7</f>
        <v>-1359665</v>
      </c>
      <c r="D7" s="18">
        <f>-Charges!D7+Revenus!D7</f>
        <v>-410324</v>
      </c>
      <c r="E7" s="18">
        <f>-Charges!E7+Revenus!E7</f>
        <v>-2975541</v>
      </c>
      <c r="F7" s="19">
        <f>-Charges!F7+Revenus!F7</f>
        <v>-736264</v>
      </c>
      <c r="G7" s="18">
        <f>-Charges!G7+Revenus!G7</f>
        <v>-105228</v>
      </c>
      <c r="H7" s="18">
        <f>-Charges!H7+Revenus!H7</f>
        <v>-1482776</v>
      </c>
      <c r="I7" s="19">
        <f>-Charges!I7+Revenus!I7</f>
        <v>-1307042</v>
      </c>
      <c r="J7" s="18">
        <f>-Charges!J7+Revenus!J7</f>
        <v>-321727</v>
      </c>
      <c r="K7" s="18">
        <f>-Charges!K7+Revenus!K7</f>
        <v>40843</v>
      </c>
      <c r="L7" s="18">
        <f>-Charges!L7+Revenus!L7</f>
        <v>7286455</v>
      </c>
      <c r="M7" s="49">
        <f t="shared" si="0"/>
        <v>-1371269</v>
      </c>
      <c r="N7" s="63"/>
      <c r="O7" s="64">
        <f t="shared" si="1"/>
        <v>-1371270</v>
      </c>
      <c r="P7" s="64">
        <f t="shared" si="2"/>
        <v>1</v>
      </c>
      <c r="Q7" s="64"/>
      <c r="R7" s="58">
        <v>3</v>
      </c>
      <c r="S7" s="58" t="s">
        <v>5</v>
      </c>
      <c r="T7" s="59">
        <v>-1371270</v>
      </c>
      <c r="U7" s="57"/>
      <c r="V7" s="57"/>
      <c r="W7" s="57"/>
      <c r="X7" s="57"/>
      <c r="Y7" s="57"/>
      <c r="Z7" s="57"/>
    </row>
    <row r="8" spans="1:26" ht="12.6" customHeight="1">
      <c r="A8" s="50">
        <v>71</v>
      </c>
      <c r="B8" s="13" t="s">
        <v>55</v>
      </c>
      <c r="C8" s="21">
        <f>-Charges!C8+Revenus!C8</f>
        <v>-1425505</v>
      </c>
      <c r="D8" s="22">
        <f>-Charges!D8+Revenus!D8</f>
        <v>-357636</v>
      </c>
      <c r="E8" s="22">
        <f>-Charges!E8+Revenus!E8</f>
        <v>-5090938</v>
      </c>
      <c r="F8" s="23">
        <f>-Charges!F8+Revenus!F8</f>
        <v>-877188</v>
      </c>
      <c r="G8" s="21">
        <f>-Charges!G8+Revenus!G8</f>
        <v>-167639</v>
      </c>
      <c r="H8" s="22">
        <f>-Charges!H8+Revenus!H8</f>
        <v>-2276107</v>
      </c>
      <c r="I8" s="22">
        <f>-Charges!I8+Revenus!I8</f>
        <v>-1530351</v>
      </c>
      <c r="J8" s="22">
        <f>-Charges!J8+Revenus!J8</f>
        <v>-500530</v>
      </c>
      <c r="K8" s="24">
        <f>-Charges!K8+Revenus!K8</f>
        <v>651869</v>
      </c>
      <c r="L8" s="21">
        <f>-Charges!L8+Revenus!L8</f>
        <v>11814021</v>
      </c>
      <c r="M8" s="51">
        <f t="shared" si="0"/>
        <v>239996</v>
      </c>
      <c r="N8" s="63"/>
      <c r="O8" s="64">
        <f t="shared" si="1"/>
        <v>239997</v>
      </c>
      <c r="P8" s="64">
        <f t="shared" si="2"/>
        <v>-1</v>
      </c>
      <c r="Q8" s="64"/>
      <c r="R8" s="58">
        <v>71</v>
      </c>
      <c r="S8" s="58" t="s">
        <v>55</v>
      </c>
      <c r="T8" s="59">
        <v>239997</v>
      </c>
      <c r="U8" s="57"/>
      <c r="V8" s="57"/>
      <c r="W8" s="57"/>
      <c r="X8" s="57"/>
      <c r="Y8" s="57"/>
      <c r="Z8" s="57"/>
    </row>
    <row r="9" spans="1:26" ht="12.6" customHeight="1" thickBot="1">
      <c r="A9" s="50">
        <v>6</v>
      </c>
      <c r="B9" s="14" t="s">
        <v>6</v>
      </c>
      <c r="C9" s="18">
        <f>-Charges!C9+Revenus!C9</f>
        <v>-527946</v>
      </c>
      <c r="D9" s="18">
        <f>-Charges!D9+Revenus!D9</f>
        <v>-198330</v>
      </c>
      <c r="E9" s="18">
        <f>-Charges!E9+Revenus!E9</f>
        <v>-1405788</v>
      </c>
      <c r="F9" s="19">
        <f>-Charges!F9+Revenus!F9</f>
        <v>-470313</v>
      </c>
      <c r="G9" s="18">
        <f>-Charges!G9+Revenus!G9</f>
        <v>-51971</v>
      </c>
      <c r="H9" s="18">
        <f>-Charges!H9+Revenus!H9</f>
        <v>-701457</v>
      </c>
      <c r="I9" s="19">
        <f>-Charges!I9+Revenus!I9</f>
        <v>-505780</v>
      </c>
      <c r="J9" s="18">
        <f>-Charges!J9+Revenus!J9</f>
        <v>-321755</v>
      </c>
      <c r="K9" s="18">
        <f>-Charges!K9+Revenus!K9</f>
        <v>29967</v>
      </c>
      <c r="L9" s="18">
        <f>-Charges!L9+Revenus!L9</f>
        <v>4161862</v>
      </c>
      <c r="M9" s="49">
        <f t="shared" si="0"/>
        <v>8489</v>
      </c>
      <c r="N9" s="63"/>
      <c r="O9" s="64">
        <f t="shared" si="1"/>
        <v>8488</v>
      </c>
      <c r="P9" s="64">
        <f t="shared" si="2"/>
        <v>1</v>
      </c>
      <c r="Q9" s="64"/>
      <c r="R9" s="58">
        <v>6</v>
      </c>
      <c r="S9" s="58" t="s">
        <v>6</v>
      </c>
      <c r="T9" s="59">
        <v>8488</v>
      </c>
      <c r="U9" s="57"/>
      <c r="V9" s="57"/>
      <c r="W9" s="57"/>
      <c r="X9" s="57"/>
      <c r="Y9" s="57"/>
      <c r="Z9" s="57"/>
    </row>
    <row r="10" spans="1:26" ht="12.6" customHeight="1">
      <c r="A10" s="50">
        <v>7</v>
      </c>
      <c r="B10" s="13" t="s">
        <v>7</v>
      </c>
      <c r="C10" s="21">
        <f>-Charges!C10+Revenus!C10</f>
        <v>-623113</v>
      </c>
      <c r="D10" s="22">
        <f>-Charges!D10+Revenus!D10</f>
        <v>-118688</v>
      </c>
      <c r="E10" s="22">
        <f>-Charges!E10+Revenus!E10</f>
        <v>-2077321</v>
      </c>
      <c r="F10" s="23">
        <f>-Charges!F10+Revenus!F10</f>
        <v>-113793</v>
      </c>
      <c r="G10" s="21">
        <f>-Charges!G10+Revenus!G10</f>
        <v>-66662</v>
      </c>
      <c r="H10" s="22">
        <f>-Charges!H10+Revenus!H10</f>
        <v>-1006085</v>
      </c>
      <c r="I10" s="22">
        <f>-Charges!I10+Revenus!I10</f>
        <v>-485943</v>
      </c>
      <c r="J10" s="22">
        <f>-Charges!J10+Revenus!J10</f>
        <v>-51465</v>
      </c>
      <c r="K10" s="24">
        <f>-Charges!K10+Revenus!K10</f>
        <v>242147</v>
      </c>
      <c r="L10" s="21">
        <f>-Charges!L10+Revenus!L10</f>
        <v>4357102</v>
      </c>
      <c r="M10" s="51">
        <f t="shared" si="0"/>
        <v>56179</v>
      </c>
      <c r="N10" s="63"/>
      <c r="O10" s="64">
        <f t="shared" si="1"/>
        <v>56179</v>
      </c>
      <c r="P10" s="64">
        <f t="shared" si="2"/>
        <v>0</v>
      </c>
      <c r="Q10" s="64"/>
      <c r="R10" s="58">
        <v>7</v>
      </c>
      <c r="S10" s="58" t="s">
        <v>7</v>
      </c>
      <c r="T10" s="59">
        <v>56179</v>
      </c>
      <c r="U10" s="57"/>
      <c r="V10" s="57"/>
      <c r="W10" s="57"/>
      <c r="X10" s="57"/>
      <c r="Y10" s="57"/>
      <c r="Z10" s="57"/>
    </row>
    <row r="11" spans="1:26" ht="12.6" customHeight="1" thickBot="1">
      <c r="A11" s="50">
        <v>8</v>
      </c>
      <c r="B11" s="14" t="s">
        <v>8</v>
      </c>
      <c r="C11" s="18">
        <f>-Charges!C11+Revenus!C11</f>
        <v>-175862</v>
      </c>
      <c r="D11" s="18">
        <f>-Charges!D11+Revenus!D11</f>
        <v>-25447</v>
      </c>
      <c r="E11" s="18">
        <f>-Charges!E11+Revenus!E11</f>
        <v>-189995</v>
      </c>
      <c r="F11" s="19">
        <f>-Charges!F11+Revenus!F11</f>
        <v>-11530</v>
      </c>
      <c r="G11" s="18">
        <f>-Charges!G11+Revenus!G11</f>
        <v>-15505</v>
      </c>
      <c r="H11" s="18">
        <f>-Charges!H11+Revenus!H11</f>
        <v>-105035</v>
      </c>
      <c r="I11" s="19">
        <f>-Charges!I11+Revenus!I11</f>
        <v>-178569</v>
      </c>
      <c r="J11" s="18">
        <f>-Charges!J11+Revenus!J11</f>
        <v>-23181</v>
      </c>
      <c r="K11" s="18">
        <f>-Charges!K11+Revenus!K11</f>
        <v>11347</v>
      </c>
      <c r="L11" s="18">
        <f>-Charges!L11+Revenus!L11</f>
        <v>878925</v>
      </c>
      <c r="M11" s="49">
        <f t="shared" si="0"/>
        <v>165148</v>
      </c>
      <c r="N11" s="63"/>
      <c r="O11" s="64">
        <f t="shared" si="1"/>
        <v>165147</v>
      </c>
      <c r="P11" s="64">
        <f t="shared" si="2"/>
        <v>1</v>
      </c>
      <c r="Q11" s="64"/>
      <c r="R11" s="58">
        <v>8</v>
      </c>
      <c r="S11" s="58" t="s">
        <v>8</v>
      </c>
      <c r="T11" s="59">
        <v>165147</v>
      </c>
      <c r="U11" s="57"/>
      <c r="V11" s="57"/>
      <c r="W11" s="57"/>
      <c r="X11" s="57"/>
      <c r="Y11" s="57"/>
      <c r="Z11" s="57"/>
    </row>
    <row r="12" spans="1:26" ht="12.6" customHeight="1">
      <c r="A12" s="50">
        <v>9</v>
      </c>
      <c r="B12" s="13" t="s">
        <v>9</v>
      </c>
      <c r="C12" s="21">
        <f>-Charges!C12+Revenus!C12</f>
        <v>-965982</v>
      </c>
      <c r="D12" s="22">
        <f>-Charges!D12+Revenus!D12</f>
        <v>-216525</v>
      </c>
      <c r="E12" s="22">
        <f>-Charges!E12+Revenus!E12</f>
        <v>-3925290</v>
      </c>
      <c r="F12" s="23">
        <f>-Charges!F12+Revenus!F12</f>
        <v>-604122</v>
      </c>
      <c r="G12" s="21">
        <f>-Charges!G12+Revenus!G12</f>
        <v>-165545</v>
      </c>
      <c r="H12" s="22">
        <f>-Charges!H12+Revenus!H12</f>
        <v>-2365415</v>
      </c>
      <c r="I12" s="22">
        <f>-Charges!I12+Revenus!I12</f>
        <v>-1028256</v>
      </c>
      <c r="J12" s="22">
        <f>-Charges!J12+Revenus!J12</f>
        <v>-391348</v>
      </c>
      <c r="K12" s="24">
        <f>-Charges!K12+Revenus!K12</f>
        <v>20335</v>
      </c>
      <c r="L12" s="21">
        <f>-Charges!L12+Revenus!L12</f>
        <v>10078720</v>
      </c>
      <c r="M12" s="51">
        <f t="shared" si="0"/>
        <v>436572</v>
      </c>
      <c r="N12" s="63"/>
      <c r="O12" s="64">
        <f t="shared" si="1"/>
        <v>436572</v>
      </c>
      <c r="P12" s="64">
        <f t="shared" si="2"/>
        <v>0</v>
      </c>
      <c r="Q12" s="64"/>
      <c r="R12" s="58">
        <v>9</v>
      </c>
      <c r="S12" s="58" t="s">
        <v>9</v>
      </c>
      <c r="T12" s="59">
        <v>436572</v>
      </c>
      <c r="U12" s="57"/>
      <c r="V12" s="57"/>
      <c r="W12" s="57"/>
      <c r="X12" s="57"/>
      <c r="Y12" s="57"/>
      <c r="Z12" s="57"/>
    </row>
    <row r="13" spans="1:26" ht="12.6" customHeight="1" thickBot="1">
      <c r="A13" s="50">
        <v>10</v>
      </c>
      <c r="B13" s="14" t="s">
        <v>10</v>
      </c>
      <c r="C13" s="18">
        <f>-Charges!C13+Revenus!C13</f>
        <v>-321322</v>
      </c>
      <c r="D13" s="18">
        <f>-Charges!D13+Revenus!D13</f>
        <v>-77288</v>
      </c>
      <c r="E13" s="18">
        <f>-Charges!E13+Revenus!E13</f>
        <v>-1085899</v>
      </c>
      <c r="F13" s="19">
        <f>-Charges!F13+Revenus!F13</f>
        <v>-44944</v>
      </c>
      <c r="G13" s="18">
        <f>-Charges!G13+Revenus!G13</f>
        <v>-34012</v>
      </c>
      <c r="H13" s="18">
        <f>-Charges!H13+Revenus!H13</f>
        <v>-416715</v>
      </c>
      <c r="I13" s="19">
        <f>-Charges!I13+Revenus!I13</f>
        <v>-543546</v>
      </c>
      <c r="J13" s="18">
        <f>-Charges!J13+Revenus!J13</f>
        <v>-62381</v>
      </c>
      <c r="K13" s="18">
        <f>-Charges!K13+Revenus!K13</f>
        <v>12624</v>
      </c>
      <c r="L13" s="18">
        <f>-Charges!L13+Revenus!L13</f>
        <v>2481508</v>
      </c>
      <c r="M13" s="49">
        <f t="shared" si="0"/>
        <v>-91975</v>
      </c>
      <c r="N13" s="63"/>
      <c r="O13" s="64">
        <f t="shared" si="1"/>
        <v>-91975</v>
      </c>
      <c r="P13" s="64">
        <f t="shared" si="2"/>
        <v>0</v>
      </c>
      <c r="Q13" s="64"/>
      <c r="R13" s="58">
        <v>10</v>
      </c>
      <c r="S13" s="58" t="s">
        <v>10</v>
      </c>
      <c r="T13" s="59">
        <v>-91975</v>
      </c>
      <c r="U13" s="57"/>
      <c r="V13" s="57"/>
      <c r="W13" s="57"/>
      <c r="X13" s="57"/>
      <c r="Y13" s="57"/>
      <c r="Z13" s="57"/>
    </row>
    <row r="14" spans="1:26" ht="12.6" customHeight="1">
      <c r="A14" s="50">
        <v>11</v>
      </c>
      <c r="B14" s="13" t="s">
        <v>11</v>
      </c>
      <c r="C14" s="21">
        <f>-Charges!C14+Revenus!C14</f>
        <v>-1468411</v>
      </c>
      <c r="D14" s="22">
        <f>-Charges!D14+Revenus!D14</f>
        <v>-354792</v>
      </c>
      <c r="E14" s="22">
        <f>-Charges!E14+Revenus!E14</f>
        <v>-5037218</v>
      </c>
      <c r="F14" s="23">
        <f>-Charges!F14+Revenus!F14</f>
        <v>-528236</v>
      </c>
      <c r="G14" s="21">
        <f>-Charges!G14+Revenus!G14</f>
        <v>-164283</v>
      </c>
      <c r="H14" s="22">
        <f>-Charges!H14+Revenus!H14</f>
        <v>-2909201</v>
      </c>
      <c r="I14" s="22">
        <f>-Charges!I14+Revenus!I14</f>
        <v>-2113075</v>
      </c>
      <c r="J14" s="22">
        <f>-Charges!J14+Revenus!J14</f>
        <v>-388747</v>
      </c>
      <c r="K14" s="24">
        <f>-Charges!K14+Revenus!K14</f>
        <v>196675</v>
      </c>
      <c r="L14" s="21">
        <f>-Charges!L14+Revenus!L14</f>
        <v>12312567</v>
      </c>
      <c r="M14" s="51">
        <f t="shared" si="0"/>
        <v>-454721</v>
      </c>
      <c r="N14" s="63"/>
      <c r="O14" s="64">
        <f t="shared" si="1"/>
        <v>-454722</v>
      </c>
      <c r="P14" s="64">
        <f t="shared" si="2"/>
        <v>1</v>
      </c>
      <c r="Q14" s="64"/>
      <c r="R14" s="58">
        <v>11</v>
      </c>
      <c r="S14" s="58" t="s">
        <v>11</v>
      </c>
      <c r="T14" s="59">
        <v>-454722</v>
      </c>
      <c r="U14" s="57"/>
      <c r="V14" s="57"/>
      <c r="W14" s="57"/>
      <c r="X14" s="57"/>
      <c r="Y14" s="57"/>
      <c r="Z14" s="57"/>
    </row>
    <row r="15" spans="1:26" ht="12.6" customHeight="1" thickBot="1">
      <c r="A15" s="50">
        <v>12</v>
      </c>
      <c r="B15" s="14" t="s">
        <v>12</v>
      </c>
      <c r="C15" s="18">
        <f>-Charges!C15+Revenus!C15</f>
        <v>-1121114</v>
      </c>
      <c r="D15" s="18">
        <f>-Charges!D15+Revenus!D15</f>
        <v>-313283</v>
      </c>
      <c r="E15" s="18">
        <f>-Charges!E15+Revenus!E15</f>
        <v>-4552019</v>
      </c>
      <c r="F15" s="19">
        <f>-Charges!F15+Revenus!F15</f>
        <v>-884380</v>
      </c>
      <c r="G15" s="18">
        <f>-Charges!G15+Revenus!G15</f>
        <v>-142620</v>
      </c>
      <c r="H15" s="18">
        <f>-Charges!H15+Revenus!H15</f>
        <v>-2166111</v>
      </c>
      <c r="I15" s="19">
        <f>-Charges!I15+Revenus!I15</f>
        <v>-753390</v>
      </c>
      <c r="J15" s="18">
        <f>-Charges!J15+Revenus!J15</f>
        <v>-391981</v>
      </c>
      <c r="K15" s="18">
        <f>-Charges!K15+Revenus!K15</f>
        <v>18555</v>
      </c>
      <c r="L15" s="18">
        <f>-Charges!L15+Revenus!L15</f>
        <v>11904090</v>
      </c>
      <c r="M15" s="49">
        <f t="shared" si="0"/>
        <v>1597747</v>
      </c>
      <c r="N15" s="63"/>
      <c r="O15" s="64">
        <f t="shared" si="1"/>
        <v>1597747</v>
      </c>
      <c r="P15" s="64">
        <f t="shared" si="2"/>
        <v>0</v>
      </c>
      <c r="Q15" s="64"/>
      <c r="R15" s="58">
        <v>12</v>
      </c>
      <c r="S15" s="58" t="s">
        <v>12</v>
      </c>
      <c r="T15" s="59">
        <v>1597747</v>
      </c>
      <c r="U15" s="57"/>
      <c r="V15" s="57"/>
      <c r="W15" s="57"/>
      <c r="X15" s="57"/>
      <c r="Y15" s="57"/>
      <c r="Z15" s="57"/>
    </row>
    <row r="16" spans="1:26" ht="12.6" customHeight="1">
      <c r="A16" s="50">
        <v>73</v>
      </c>
      <c r="B16" s="13" t="s">
        <v>66</v>
      </c>
      <c r="C16" s="21">
        <f>-Charges!C16+Revenus!C16</f>
        <v>-2038482</v>
      </c>
      <c r="D16" s="22">
        <f>-Charges!D16+Revenus!D16</f>
        <v>-709281</v>
      </c>
      <c r="E16" s="22">
        <f>-Charges!E16+Revenus!E16</f>
        <v>-8499322</v>
      </c>
      <c r="F16" s="23">
        <f>-Charges!F16+Revenus!F16</f>
        <v>-2006619</v>
      </c>
      <c r="G16" s="21">
        <f>-Charges!G16+Revenus!G16</f>
        <v>-287847</v>
      </c>
      <c r="H16" s="22">
        <f>-Charges!H16+Revenus!H16</f>
        <v>-4346914</v>
      </c>
      <c r="I16" s="22">
        <f>-Charges!I16+Revenus!I16</f>
        <v>-2542309</v>
      </c>
      <c r="J16" s="22">
        <f>-Charges!J16+Revenus!J16</f>
        <v>-576736</v>
      </c>
      <c r="K16" s="24">
        <f>-Charges!K16+Revenus!K16</f>
        <v>792572</v>
      </c>
      <c r="L16" s="21">
        <f>-Charges!L16+Revenus!L16</f>
        <v>18444766</v>
      </c>
      <c r="M16" s="51">
        <f t="shared" si="0"/>
        <v>-1770172</v>
      </c>
      <c r="N16" s="63"/>
      <c r="O16" s="64">
        <f>T16+T17+T20</f>
        <v>-1770174</v>
      </c>
      <c r="P16" s="64">
        <f t="shared" si="2"/>
        <v>2</v>
      </c>
      <c r="Q16" s="64"/>
      <c r="R16" s="58">
        <v>13</v>
      </c>
      <c r="S16" s="58" t="s">
        <v>13</v>
      </c>
      <c r="T16" s="59">
        <v>-1950113</v>
      </c>
      <c r="U16" s="57"/>
      <c r="V16" s="57"/>
      <c r="W16" s="57"/>
      <c r="X16" s="57"/>
      <c r="Y16" s="57"/>
      <c r="Z16" s="57"/>
    </row>
    <row r="17" spans="1:26" ht="12.6" customHeight="1" thickBot="1">
      <c r="A17" s="50">
        <v>15</v>
      </c>
      <c r="B17" s="14" t="s">
        <v>15</v>
      </c>
      <c r="C17" s="18">
        <f>-Charges!C17+Revenus!C17</f>
        <v>-1409420</v>
      </c>
      <c r="D17" s="18">
        <f>-Charges!D17+Revenus!D17</f>
        <v>-545887</v>
      </c>
      <c r="E17" s="18">
        <f>-Charges!E17+Revenus!E17</f>
        <v>-5047145</v>
      </c>
      <c r="F17" s="19">
        <f>-Charges!F17+Revenus!F17</f>
        <v>-802835</v>
      </c>
      <c r="G17" s="18">
        <f>-Charges!G17+Revenus!G17</f>
        <v>-189117</v>
      </c>
      <c r="H17" s="18">
        <f>-Charges!H17+Revenus!H17</f>
        <v>-3069241</v>
      </c>
      <c r="I17" s="19">
        <f>-Charges!I17+Revenus!I17</f>
        <v>-1572005</v>
      </c>
      <c r="J17" s="18">
        <f>-Charges!J17+Revenus!J17</f>
        <v>-431209</v>
      </c>
      <c r="K17" s="18">
        <f>-Charges!K17+Revenus!K17</f>
        <v>288837</v>
      </c>
      <c r="L17" s="18">
        <f>-Charges!L17+Revenus!L17</f>
        <v>12515710</v>
      </c>
      <c r="M17" s="49">
        <f t="shared" si="0"/>
        <v>-262312</v>
      </c>
      <c r="N17" s="63"/>
      <c r="O17" s="64">
        <f>T18</f>
        <v>-262312</v>
      </c>
      <c r="P17" s="64">
        <f t="shared" si="2"/>
        <v>0</v>
      </c>
      <c r="Q17" s="64"/>
      <c r="R17" s="58">
        <v>14</v>
      </c>
      <c r="S17" s="58" t="s">
        <v>14</v>
      </c>
      <c r="T17" s="59">
        <v>672348</v>
      </c>
      <c r="U17" s="57"/>
      <c r="V17" s="57"/>
      <c r="W17" s="57"/>
      <c r="X17" s="57"/>
      <c r="Y17" s="57"/>
      <c r="Z17" s="57"/>
    </row>
    <row r="18" spans="1:26" ht="12.6" customHeight="1">
      <c r="A18" s="50">
        <v>16</v>
      </c>
      <c r="B18" s="13" t="s">
        <v>16</v>
      </c>
      <c r="C18" s="21">
        <f>-Charges!C18+Revenus!C18</f>
        <v>-1094965</v>
      </c>
      <c r="D18" s="22">
        <f>-Charges!D18+Revenus!D18</f>
        <v>-455942</v>
      </c>
      <c r="E18" s="22">
        <f>-Charges!E18+Revenus!E18</f>
        <v>-4560532</v>
      </c>
      <c r="F18" s="23">
        <f>-Charges!F18+Revenus!F18</f>
        <v>-566717</v>
      </c>
      <c r="G18" s="21">
        <f>-Charges!G18+Revenus!G18</f>
        <v>-162904</v>
      </c>
      <c r="H18" s="22">
        <f>-Charges!H18+Revenus!H18</f>
        <v>-2592196</v>
      </c>
      <c r="I18" s="22">
        <f>-Charges!I18+Revenus!I18</f>
        <v>-2064308</v>
      </c>
      <c r="J18" s="22">
        <f>-Charges!J18+Revenus!J18</f>
        <v>-1174485</v>
      </c>
      <c r="K18" s="24">
        <f>-Charges!K18+Revenus!K18</f>
        <v>91293</v>
      </c>
      <c r="L18" s="21">
        <f>-Charges!L18+Revenus!L18</f>
        <v>12582218</v>
      </c>
      <c r="M18" s="51">
        <f t="shared" si="0"/>
        <v>1462</v>
      </c>
      <c r="N18" s="63"/>
      <c r="O18" s="64">
        <f>T19</f>
        <v>1462</v>
      </c>
      <c r="P18" s="64">
        <f t="shared" si="2"/>
        <v>0</v>
      </c>
      <c r="Q18" s="64"/>
      <c r="R18" s="58">
        <v>15</v>
      </c>
      <c r="S18" s="58" t="s">
        <v>15</v>
      </c>
      <c r="T18" s="59">
        <v>-262312</v>
      </c>
      <c r="U18" s="57"/>
      <c r="V18" s="57"/>
      <c r="W18" s="57"/>
      <c r="X18" s="57"/>
      <c r="Y18" s="57"/>
      <c r="Z18" s="57"/>
    </row>
    <row r="19" spans="1:26" ht="12.6" customHeight="1" thickBot="1">
      <c r="A19" s="50">
        <v>18</v>
      </c>
      <c r="B19" s="14" t="s">
        <v>18</v>
      </c>
      <c r="C19" s="18">
        <f>-Charges!C19+Revenus!C19</f>
        <v>-351779</v>
      </c>
      <c r="D19" s="18">
        <f>-Charges!D19+Revenus!D19</f>
        <v>-60924</v>
      </c>
      <c r="E19" s="18">
        <f>-Charges!E19+Revenus!E19</f>
        <v>-941536</v>
      </c>
      <c r="F19" s="19">
        <f>-Charges!F19+Revenus!F19</f>
        <v>-71471</v>
      </c>
      <c r="G19" s="18">
        <f>-Charges!G19+Revenus!G19</f>
        <v>-34332</v>
      </c>
      <c r="H19" s="18">
        <f>-Charges!H19+Revenus!H19</f>
        <v>-533262</v>
      </c>
      <c r="I19" s="19">
        <f>-Charges!I19+Revenus!I19</f>
        <v>-348357</v>
      </c>
      <c r="J19" s="18">
        <f>-Charges!J19+Revenus!J19</f>
        <v>-81471</v>
      </c>
      <c r="K19" s="18">
        <f>-Charges!K19+Revenus!K19</f>
        <v>-1360</v>
      </c>
      <c r="L19" s="18">
        <f>-Charges!L19+Revenus!L19</f>
        <v>2662354</v>
      </c>
      <c r="M19" s="49">
        <f t="shared" si="0"/>
        <v>237862</v>
      </c>
      <c r="N19" s="63"/>
      <c r="O19" s="64">
        <f>T21</f>
        <v>237862</v>
      </c>
      <c r="P19" s="64">
        <f t="shared" si="2"/>
        <v>0</v>
      </c>
      <c r="Q19" s="64"/>
      <c r="R19" s="58">
        <v>16</v>
      </c>
      <c r="S19" s="58" t="s">
        <v>71</v>
      </c>
      <c r="T19" s="59">
        <v>1462</v>
      </c>
      <c r="U19" s="57"/>
      <c r="V19" s="57"/>
      <c r="W19" s="57"/>
      <c r="X19" s="57"/>
      <c r="Y19" s="57"/>
      <c r="Z19" s="57"/>
    </row>
    <row r="20" spans="1:26" ht="12.6" customHeight="1">
      <c r="A20" s="50">
        <v>19</v>
      </c>
      <c r="B20" s="13" t="s">
        <v>19</v>
      </c>
      <c r="C20" s="21">
        <f>-Charges!C20+Revenus!C20</f>
        <v>-84028</v>
      </c>
      <c r="D20" s="22">
        <f>-Charges!D20+Revenus!D20</f>
        <v>4635</v>
      </c>
      <c r="E20" s="22">
        <f>-Charges!E20+Revenus!E20</f>
        <v>-40981</v>
      </c>
      <c r="F20" s="23">
        <f>-Charges!F20+Revenus!F20</f>
        <v>-3216</v>
      </c>
      <c r="G20" s="21">
        <f>-Charges!G20+Revenus!G20</f>
        <v>-7750</v>
      </c>
      <c r="H20" s="22">
        <f>-Charges!H20+Revenus!H20</f>
        <v>-33789</v>
      </c>
      <c r="I20" s="22">
        <f>-Charges!I20+Revenus!I20</f>
        <v>-37299</v>
      </c>
      <c r="J20" s="22">
        <f>-Charges!J20+Revenus!J20</f>
        <v>-4009</v>
      </c>
      <c r="K20" s="24">
        <f>-Charges!K20+Revenus!K20</f>
        <v>12399</v>
      </c>
      <c r="L20" s="21">
        <f>-Charges!L20+Revenus!L20</f>
        <v>252306</v>
      </c>
      <c r="M20" s="51">
        <f t="shared" si="0"/>
        <v>58268</v>
      </c>
      <c r="N20" s="63"/>
      <c r="O20" s="64">
        <f t="shared" ref="O20:O29" si="3">T22</f>
        <v>58268</v>
      </c>
      <c r="P20" s="64">
        <f t="shared" si="2"/>
        <v>0</v>
      </c>
      <c r="Q20" s="64"/>
      <c r="R20" s="58">
        <v>17</v>
      </c>
      <c r="S20" s="58" t="s">
        <v>17</v>
      </c>
      <c r="T20" s="59">
        <v>-492409</v>
      </c>
      <c r="U20" s="57"/>
      <c r="V20" s="57"/>
      <c r="W20" s="57"/>
      <c r="X20" s="57"/>
      <c r="Y20" s="57"/>
      <c r="Z20" s="57"/>
    </row>
    <row r="21" spans="1:26" ht="12.6" customHeight="1" thickBot="1">
      <c r="A21" s="50">
        <v>20</v>
      </c>
      <c r="B21" s="14" t="s">
        <v>20</v>
      </c>
      <c r="C21" s="18">
        <f>-Charges!C21+Revenus!C21</f>
        <v>-903630</v>
      </c>
      <c r="D21" s="18">
        <f>-Charges!D21+Revenus!D21</f>
        <v>-384968</v>
      </c>
      <c r="E21" s="18">
        <f>-Charges!E21+Revenus!E21</f>
        <v>-4256958</v>
      </c>
      <c r="F21" s="19">
        <f>-Charges!F21+Revenus!F21</f>
        <v>-509763</v>
      </c>
      <c r="G21" s="18">
        <f>-Charges!G21+Revenus!G21</f>
        <v>-112842</v>
      </c>
      <c r="H21" s="18">
        <f>-Charges!H21+Revenus!H21</f>
        <v>-2075748</v>
      </c>
      <c r="I21" s="19">
        <f>-Charges!I21+Revenus!I21</f>
        <v>-864240</v>
      </c>
      <c r="J21" s="18">
        <f>-Charges!J21+Revenus!J21</f>
        <v>-306605</v>
      </c>
      <c r="K21" s="18">
        <f>-Charges!K21+Revenus!K21</f>
        <v>79186</v>
      </c>
      <c r="L21" s="18">
        <f>-Charges!L21+Revenus!L21</f>
        <v>9424821</v>
      </c>
      <c r="M21" s="49">
        <f t="shared" si="0"/>
        <v>89253</v>
      </c>
      <c r="N21" s="63"/>
      <c r="O21" s="64">
        <f t="shared" si="3"/>
        <v>89253</v>
      </c>
      <c r="P21" s="64">
        <f t="shared" si="2"/>
        <v>0</v>
      </c>
      <c r="Q21" s="64"/>
      <c r="R21" s="58">
        <v>18</v>
      </c>
      <c r="S21" s="58" t="s">
        <v>18</v>
      </c>
      <c r="T21" s="59">
        <v>237862</v>
      </c>
      <c r="U21" s="57"/>
      <c r="V21" s="57"/>
      <c r="W21" s="57"/>
      <c r="X21" s="57"/>
      <c r="Y21" s="57"/>
      <c r="Z21" s="57"/>
    </row>
    <row r="22" spans="1:26" ht="12.6" customHeight="1">
      <c r="A22" s="50">
        <v>21</v>
      </c>
      <c r="B22" s="13" t="s">
        <v>21</v>
      </c>
      <c r="C22" s="21">
        <f>-Charges!C22+Revenus!C22</f>
        <v>-577523</v>
      </c>
      <c r="D22" s="22">
        <f>-Charges!D22+Revenus!D22</f>
        <v>-234933</v>
      </c>
      <c r="E22" s="22">
        <f>-Charges!E22+Revenus!E22</f>
        <v>-1853796</v>
      </c>
      <c r="F22" s="23">
        <f>-Charges!F22+Revenus!F22</f>
        <v>-138793</v>
      </c>
      <c r="G22" s="21">
        <f>-Charges!G22+Revenus!G22</f>
        <v>-63191</v>
      </c>
      <c r="H22" s="22">
        <f>-Charges!H22+Revenus!H22</f>
        <v>-900355</v>
      </c>
      <c r="I22" s="22">
        <f>-Charges!I22+Revenus!I22</f>
        <v>-650848</v>
      </c>
      <c r="J22" s="22">
        <f>-Charges!J22+Revenus!J22</f>
        <v>-180580</v>
      </c>
      <c r="K22" s="24">
        <f>-Charges!K22+Revenus!K22</f>
        <v>121070</v>
      </c>
      <c r="L22" s="21">
        <f>-Charges!L22+Revenus!L22</f>
        <v>4600138</v>
      </c>
      <c r="M22" s="51">
        <f t="shared" si="0"/>
        <v>121189</v>
      </c>
      <c r="N22" s="63"/>
      <c r="O22" s="64">
        <f t="shared" si="3"/>
        <v>121189</v>
      </c>
      <c r="P22" s="64">
        <f t="shared" si="2"/>
        <v>0</v>
      </c>
      <c r="Q22" s="64"/>
      <c r="R22" s="58">
        <v>19</v>
      </c>
      <c r="S22" s="58" t="s">
        <v>19</v>
      </c>
      <c r="T22" s="59">
        <v>58268</v>
      </c>
      <c r="U22" s="57"/>
      <c r="V22" s="57"/>
      <c r="W22" s="57"/>
      <c r="X22" s="57"/>
      <c r="Y22" s="57"/>
      <c r="Z22" s="57"/>
    </row>
    <row r="23" spans="1:26" ht="12.6" customHeight="1" thickBot="1">
      <c r="A23" s="50">
        <v>22</v>
      </c>
      <c r="B23" s="14" t="s">
        <v>22</v>
      </c>
      <c r="C23" s="18">
        <f>-Charges!C23+Revenus!C23</f>
        <v>-677144</v>
      </c>
      <c r="D23" s="18">
        <f>-Charges!D23+Revenus!D23</f>
        <v>-255761</v>
      </c>
      <c r="E23" s="18">
        <f>-Charges!E23+Revenus!E23</f>
        <v>-2542940</v>
      </c>
      <c r="F23" s="19">
        <f>-Charges!F23+Revenus!F23</f>
        <v>-346175</v>
      </c>
      <c r="G23" s="18">
        <f>-Charges!G23+Revenus!G23</f>
        <v>-80723</v>
      </c>
      <c r="H23" s="18">
        <f>-Charges!H23+Revenus!H23</f>
        <v>-1826058</v>
      </c>
      <c r="I23" s="19">
        <f>-Charges!I23+Revenus!I23</f>
        <v>-727485</v>
      </c>
      <c r="J23" s="18">
        <f>-Charges!J23+Revenus!J23</f>
        <v>-189133</v>
      </c>
      <c r="K23" s="18">
        <f>-Charges!K23+Revenus!K23</f>
        <v>165522</v>
      </c>
      <c r="L23" s="18">
        <f>-Charges!L23+Revenus!L23</f>
        <v>6489658</v>
      </c>
      <c r="M23" s="49">
        <f t="shared" si="0"/>
        <v>9761</v>
      </c>
      <c r="N23" s="63"/>
      <c r="O23" s="64">
        <f t="shared" si="3"/>
        <v>9761</v>
      </c>
      <c r="P23" s="64">
        <f t="shared" si="2"/>
        <v>0</v>
      </c>
      <c r="Q23" s="64"/>
      <c r="R23" s="58">
        <v>20</v>
      </c>
      <c r="S23" s="58" t="s">
        <v>20</v>
      </c>
      <c r="T23" s="59">
        <v>89253</v>
      </c>
      <c r="U23" s="57"/>
      <c r="V23" s="57"/>
      <c r="W23" s="57"/>
      <c r="X23" s="57"/>
      <c r="Y23" s="57"/>
      <c r="Z23" s="57"/>
    </row>
    <row r="24" spans="1:26" ht="12.6" customHeight="1">
      <c r="A24" s="50">
        <v>23</v>
      </c>
      <c r="B24" s="13" t="s">
        <v>23</v>
      </c>
      <c r="C24" s="21">
        <f>-Charges!C24+Revenus!C24</f>
        <v>-61610</v>
      </c>
      <c r="D24" s="22">
        <f>-Charges!D24+Revenus!D24</f>
        <v>-16131</v>
      </c>
      <c r="E24" s="22">
        <f>-Charges!E24+Revenus!E24</f>
        <v>-290978</v>
      </c>
      <c r="F24" s="23">
        <f>-Charges!F24+Revenus!F24</f>
        <v>-10628</v>
      </c>
      <c r="G24" s="21">
        <f>-Charges!G24+Revenus!G24</f>
        <v>-10605</v>
      </c>
      <c r="H24" s="22">
        <f>-Charges!H24+Revenus!H24</f>
        <v>-111584</v>
      </c>
      <c r="I24" s="22">
        <f>-Charges!I24+Revenus!I24</f>
        <v>-18759</v>
      </c>
      <c r="J24" s="22">
        <f>-Charges!J24+Revenus!J24</f>
        <v>-13161</v>
      </c>
      <c r="K24" s="24">
        <f>-Charges!K24+Revenus!K24</f>
        <v>9241</v>
      </c>
      <c r="L24" s="21">
        <f>-Charges!L24+Revenus!L24</f>
        <v>558698</v>
      </c>
      <c r="M24" s="51">
        <f t="shared" si="0"/>
        <v>34483</v>
      </c>
      <c r="N24" s="63"/>
      <c r="O24" s="64">
        <f t="shared" si="3"/>
        <v>34483</v>
      </c>
      <c r="P24" s="64">
        <f t="shared" si="2"/>
        <v>0</v>
      </c>
      <c r="Q24" s="64"/>
      <c r="R24" s="58">
        <v>21</v>
      </c>
      <c r="S24" s="58" t="s">
        <v>21</v>
      </c>
      <c r="T24" s="59">
        <v>121189</v>
      </c>
      <c r="U24" s="57"/>
      <c r="V24" s="57"/>
      <c r="W24" s="57"/>
      <c r="X24" s="57"/>
      <c r="Y24" s="57"/>
      <c r="Z24" s="57"/>
    </row>
    <row r="25" spans="1:26" ht="12.6" customHeight="1" thickBot="1">
      <c r="A25" s="50">
        <v>24</v>
      </c>
      <c r="B25" s="14" t="s">
        <v>24</v>
      </c>
      <c r="C25" s="18">
        <f>-Charges!C25+Revenus!C25</f>
        <v>-60875</v>
      </c>
      <c r="D25" s="18">
        <f>-Charges!D25+Revenus!D25</f>
        <v>-11886</v>
      </c>
      <c r="E25" s="18">
        <f>-Charges!E25+Revenus!E25</f>
        <v>-333457</v>
      </c>
      <c r="F25" s="19">
        <f>-Charges!F25+Revenus!F25</f>
        <v>-5843</v>
      </c>
      <c r="G25" s="18">
        <f>-Charges!G25+Revenus!G25</f>
        <v>-11790</v>
      </c>
      <c r="H25" s="18">
        <f>-Charges!H25+Revenus!H25</f>
        <v>-101014</v>
      </c>
      <c r="I25" s="19">
        <f>-Charges!I25+Revenus!I25</f>
        <v>-61238</v>
      </c>
      <c r="J25" s="18">
        <f>-Charges!J25+Revenus!J25</f>
        <v>-19321</v>
      </c>
      <c r="K25" s="18">
        <f>-Charges!K25+Revenus!K25</f>
        <v>27946</v>
      </c>
      <c r="L25" s="18">
        <f>-Charges!L25+Revenus!L25</f>
        <v>577402</v>
      </c>
      <c r="M25" s="49">
        <f t="shared" si="0"/>
        <v>-76</v>
      </c>
      <c r="N25" s="63"/>
      <c r="O25" s="64">
        <f t="shared" si="3"/>
        <v>-75</v>
      </c>
      <c r="P25" s="64">
        <f t="shared" si="2"/>
        <v>-1</v>
      </c>
      <c r="Q25" s="64"/>
      <c r="R25" s="58">
        <v>22</v>
      </c>
      <c r="S25" s="58" t="s">
        <v>22</v>
      </c>
      <c r="T25" s="59">
        <v>9761</v>
      </c>
      <c r="U25" s="57"/>
      <c r="V25" s="57"/>
      <c r="W25" s="57"/>
      <c r="X25" s="57"/>
      <c r="Y25" s="57"/>
      <c r="Z25" s="57"/>
    </row>
    <row r="26" spans="1:26" ht="12.6" customHeight="1">
      <c r="A26" s="50">
        <v>25</v>
      </c>
      <c r="B26" s="13" t="s">
        <v>25</v>
      </c>
      <c r="C26" s="21">
        <f>-Charges!C26+Revenus!C26</f>
        <v>-104166</v>
      </c>
      <c r="D26" s="22">
        <f>-Charges!D26+Revenus!D26</f>
        <v>-19160</v>
      </c>
      <c r="E26" s="22">
        <f>-Charges!E26+Revenus!E26</f>
        <v>-297650</v>
      </c>
      <c r="F26" s="23">
        <f>-Charges!F26+Revenus!F26</f>
        <v>-35235</v>
      </c>
      <c r="G26" s="21">
        <f>-Charges!G26+Revenus!G26</f>
        <v>-8601</v>
      </c>
      <c r="H26" s="22">
        <f>-Charges!H26+Revenus!H26</f>
        <v>-174263</v>
      </c>
      <c r="I26" s="22">
        <f>-Charges!I26+Revenus!I26</f>
        <v>-154045</v>
      </c>
      <c r="J26" s="22">
        <f>-Charges!J26+Revenus!J26</f>
        <v>-70048</v>
      </c>
      <c r="K26" s="24">
        <f>-Charges!K26+Revenus!K26</f>
        <v>16837</v>
      </c>
      <c r="L26" s="21">
        <f>-Charges!L26+Revenus!L26</f>
        <v>850999</v>
      </c>
      <c r="M26" s="51">
        <f t="shared" si="0"/>
        <v>4668</v>
      </c>
      <c r="N26" s="63"/>
      <c r="O26" s="64">
        <f t="shared" si="3"/>
        <v>4668</v>
      </c>
      <c r="P26" s="64">
        <f t="shared" si="2"/>
        <v>0</v>
      </c>
      <c r="Q26" s="64"/>
      <c r="R26" s="58">
        <v>23</v>
      </c>
      <c r="S26" s="58" t="s">
        <v>23</v>
      </c>
      <c r="T26" s="59">
        <v>34483</v>
      </c>
      <c r="U26" s="57"/>
      <c r="V26" s="57"/>
      <c r="W26" s="57"/>
      <c r="X26" s="57"/>
      <c r="Y26" s="57"/>
      <c r="Z26" s="57"/>
    </row>
    <row r="27" spans="1:26" ht="12.6" customHeight="1" thickBot="1">
      <c r="A27" s="50">
        <v>72</v>
      </c>
      <c r="B27" s="14" t="s">
        <v>56</v>
      </c>
      <c r="C27" s="18">
        <f>-Charges!C27+Revenus!C27</f>
        <v>-3385161</v>
      </c>
      <c r="D27" s="18">
        <f>-Charges!D27+Revenus!D27</f>
        <v>-1248212</v>
      </c>
      <c r="E27" s="18">
        <f>-Charges!E27+Revenus!E27</f>
        <v>-10110338</v>
      </c>
      <c r="F27" s="19">
        <f>-Charges!F27+Revenus!F27</f>
        <v>-2259409</v>
      </c>
      <c r="G27" s="18">
        <f>-Charges!G27+Revenus!G27</f>
        <v>-707914</v>
      </c>
      <c r="H27" s="18">
        <f>-Charges!H27+Revenus!H27</f>
        <v>-4961655</v>
      </c>
      <c r="I27" s="19">
        <f>-Charges!I27+Revenus!I27</f>
        <v>-4613669</v>
      </c>
      <c r="J27" s="18">
        <f>-Charges!J27+Revenus!J27</f>
        <v>-1037590</v>
      </c>
      <c r="K27" s="18">
        <f>-Charges!K27+Revenus!K27</f>
        <v>905863</v>
      </c>
      <c r="L27" s="18">
        <f>-Charges!L27+Revenus!L27</f>
        <v>29576326</v>
      </c>
      <c r="M27" s="49">
        <f t="shared" si="0"/>
        <v>2158241</v>
      </c>
      <c r="N27" s="63"/>
      <c r="O27" s="64">
        <f t="shared" si="3"/>
        <v>2158241</v>
      </c>
      <c r="P27" s="64">
        <f t="shared" si="2"/>
        <v>0</v>
      </c>
      <c r="Q27" s="64"/>
      <c r="R27" s="58">
        <v>24</v>
      </c>
      <c r="S27" s="58" t="s">
        <v>24</v>
      </c>
      <c r="T27" s="59">
        <v>-75</v>
      </c>
      <c r="U27" s="57"/>
      <c r="V27" s="57"/>
      <c r="W27" s="57"/>
      <c r="X27" s="57"/>
      <c r="Y27" s="57"/>
      <c r="Z27" s="57"/>
    </row>
    <row r="28" spans="1:26" ht="12.6" customHeight="1">
      <c r="A28" s="50">
        <v>33</v>
      </c>
      <c r="B28" s="13" t="s">
        <v>26</v>
      </c>
      <c r="C28" s="21">
        <f>-Charges!C28+Revenus!C28</f>
        <v>-291204</v>
      </c>
      <c r="D28" s="22">
        <f>-Charges!D28+Revenus!D28</f>
        <v>-51676</v>
      </c>
      <c r="E28" s="22">
        <f>-Charges!E28+Revenus!E28</f>
        <v>-463652</v>
      </c>
      <c r="F28" s="23">
        <f>-Charges!F28+Revenus!F28</f>
        <v>-103064</v>
      </c>
      <c r="G28" s="21">
        <f>-Charges!G28+Revenus!G28</f>
        <v>-29392</v>
      </c>
      <c r="H28" s="22">
        <f>-Charges!H28+Revenus!H28</f>
        <v>-193662</v>
      </c>
      <c r="I28" s="22">
        <f>-Charges!I28+Revenus!I28</f>
        <v>-264453</v>
      </c>
      <c r="J28" s="22">
        <f>-Charges!J28+Revenus!J28</f>
        <v>-45281</v>
      </c>
      <c r="K28" s="24">
        <f>-Charges!K28+Revenus!K28</f>
        <v>3116</v>
      </c>
      <c r="L28" s="21">
        <f>-Charges!L28+Revenus!L28</f>
        <v>1330682</v>
      </c>
      <c r="M28" s="51">
        <f t="shared" si="0"/>
        <v>-108586</v>
      </c>
      <c r="N28" s="63"/>
      <c r="O28" s="64">
        <f t="shared" si="3"/>
        <v>-108586</v>
      </c>
      <c r="P28" s="64">
        <f t="shared" si="2"/>
        <v>0</v>
      </c>
      <c r="Q28" s="64"/>
      <c r="R28" s="58">
        <v>25</v>
      </c>
      <c r="S28" s="58" t="s">
        <v>25</v>
      </c>
      <c r="T28" s="59">
        <v>4668</v>
      </c>
      <c r="U28" s="57"/>
      <c r="V28" s="57"/>
      <c r="W28" s="57"/>
      <c r="X28" s="57"/>
      <c r="Y28" s="57"/>
      <c r="Z28" s="57"/>
    </row>
    <row r="29" spans="1:26" ht="12.6" customHeight="1" thickBot="1">
      <c r="A29" s="50">
        <v>35</v>
      </c>
      <c r="B29" s="14" t="s">
        <v>27</v>
      </c>
      <c r="C29" s="18">
        <f>-Charges!C29+Revenus!C29</f>
        <v>-317552</v>
      </c>
      <c r="D29" s="18">
        <f>-Charges!D29+Revenus!D29</f>
        <v>-73573</v>
      </c>
      <c r="E29" s="18">
        <f>-Charges!E29+Revenus!E29</f>
        <v>-694796</v>
      </c>
      <c r="F29" s="19">
        <f>-Charges!F29+Revenus!F29</f>
        <v>-137384</v>
      </c>
      <c r="G29" s="18">
        <f>-Charges!G29+Revenus!G29</f>
        <v>-47257</v>
      </c>
      <c r="H29" s="18">
        <f>-Charges!H29+Revenus!H29</f>
        <v>-273097</v>
      </c>
      <c r="I29" s="19">
        <f>-Charges!I29+Revenus!I29</f>
        <v>-384445</v>
      </c>
      <c r="J29" s="18">
        <f>-Charges!J29+Revenus!J29</f>
        <v>-90057</v>
      </c>
      <c r="K29" s="18">
        <f>-Charges!K29+Revenus!K29</f>
        <v>214611</v>
      </c>
      <c r="L29" s="18">
        <f>-Charges!L29+Revenus!L29</f>
        <v>1806936</v>
      </c>
      <c r="M29" s="49">
        <f t="shared" si="0"/>
        <v>3386</v>
      </c>
      <c r="N29" s="63"/>
      <c r="O29" s="64">
        <f t="shared" si="3"/>
        <v>3386</v>
      </c>
      <c r="P29" s="64">
        <f t="shared" si="2"/>
        <v>0</v>
      </c>
      <c r="Q29" s="64"/>
      <c r="R29" s="58">
        <v>72</v>
      </c>
      <c r="S29" s="58" t="s">
        <v>56</v>
      </c>
      <c r="T29" s="59">
        <v>2158241</v>
      </c>
      <c r="U29" s="57"/>
      <c r="V29" s="57"/>
      <c r="W29" s="57"/>
      <c r="X29" s="57"/>
      <c r="Y29" s="57"/>
      <c r="Z29" s="57"/>
    </row>
    <row r="30" spans="1:26" ht="12.6" customHeight="1">
      <c r="A30" s="50">
        <v>74</v>
      </c>
      <c r="B30" s="13" t="s">
        <v>67</v>
      </c>
      <c r="C30" s="21">
        <f>-Charges!C30+Revenus!C30</f>
        <v>-4573707</v>
      </c>
      <c r="D30" s="22">
        <f>-Charges!D30+Revenus!D30</f>
        <v>-823095</v>
      </c>
      <c r="E30" s="22">
        <f>-Charges!E30+Revenus!E30</f>
        <v>-17448419</v>
      </c>
      <c r="F30" s="23">
        <f>-Charges!F30+Revenus!F30</f>
        <v>-1500740</v>
      </c>
      <c r="G30" s="21">
        <f>-Charges!G30+Revenus!G30</f>
        <v>-491844</v>
      </c>
      <c r="H30" s="22">
        <f>-Charges!H30+Revenus!H30</f>
        <v>-7638187</v>
      </c>
      <c r="I30" s="22">
        <f>-Charges!I30+Revenus!I30</f>
        <v>-5701078</v>
      </c>
      <c r="J30" s="22">
        <f>-Charges!J30+Revenus!J30</f>
        <v>-1265149</v>
      </c>
      <c r="K30" s="24">
        <f>-Charges!K30+Revenus!K30</f>
        <v>852678</v>
      </c>
      <c r="L30" s="21">
        <f>-Charges!L30+Revenus!L30</f>
        <v>37653327</v>
      </c>
      <c r="M30" s="51">
        <f t="shared" si="0"/>
        <v>-936214</v>
      </c>
      <c r="N30" s="63"/>
      <c r="O30" s="64">
        <f>SUM(T32:T47)-T44</f>
        <v>-936213</v>
      </c>
      <c r="P30" s="64">
        <f t="shared" si="2"/>
        <v>-1</v>
      </c>
      <c r="Q30" s="64"/>
      <c r="R30" s="58">
        <v>33</v>
      </c>
      <c r="S30" s="58" t="s">
        <v>26</v>
      </c>
      <c r="T30" s="59">
        <v>-108586</v>
      </c>
      <c r="U30" s="57"/>
      <c r="V30" s="57"/>
      <c r="W30" s="57"/>
      <c r="X30" s="57"/>
      <c r="Y30" s="57"/>
      <c r="Z30" s="57"/>
    </row>
    <row r="31" spans="1:26" ht="12.6" customHeight="1" thickBot="1">
      <c r="A31" s="50">
        <v>49</v>
      </c>
      <c r="B31" s="14" t="s">
        <v>40</v>
      </c>
      <c r="C31" s="18">
        <f>-Charges!C31+Revenus!C31</f>
        <v>-151970</v>
      </c>
      <c r="D31" s="18">
        <f>-Charges!D31+Revenus!D31</f>
        <v>262859</v>
      </c>
      <c r="E31" s="18">
        <f>-Charges!E31+Revenus!E31</f>
        <v>-455894</v>
      </c>
      <c r="F31" s="19">
        <f>-Charges!F31+Revenus!F31</f>
        <v>-64775</v>
      </c>
      <c r="G31" s="18">
        <f>-Charges!G31+Revenus!G31</f>
        <v>-13669</v>
      </c>
      <c r="H31" s="18">
        <f>-Charges!H31+Revenus!H31</f>
        <v>-172026</v>
      </c>
      <c r="I31" s="19">
        <f>-Charges!I31+Revenus!I31</f>
        <v>-278475</v>
      </c>
      <c r="J31" s="18">
        <f>-Charges!J31+Revenus!J31</f>
        <v>-29976</v>
      </c>
      <c r="K31" s="18">
        <f>-Charges!K31+Revenus!K31</f>
        <v>12527</v>
      </c>
      <c r="L31" s="18">
        <f>-Charges!L31+Revenus!L31</f>
        <v>892603</v>
      </c>
      <c r="M31" s="49">
        <f t="shared" si="0"/>
        <v>1204</v>
      </c>
      <c r="N31" s="63"/>
      <c r="O31" s="64">
        <f>T44</f>
        <v>1203</v>
      </c>
      <c r="P31" s="64">
        <f t="shared" si="2"/>
        <v>1</v>
      </c>
      <c r="Q31" s="64"/>
      <c r="R31" s="58">
        <v>35</v>
      </c>
      <c r="S31" s="58" t="s">
        <v>27</v>
      </c>
      <c r="T31" s="59">
        <v>3386</v>
      </c>
      <c r="U31" s="57"/>
      <c r="V31" s="57"/>
      <c r="W31" s="57"/>
      <c r="X31" s="57"/>
      <c r="Y31" s="57"/>
      <c r="Z31" s="57"/>
    </row>
    <row r="32" spans="1:26" ht="12.6" customHeight="1">
      <c r="A32" s="50">
        <v>53</v>
      </c>
      <c r="B32" s="13" t="s">
        <v>44</v>
      </c>
      <c r="C32" s="21">
        <f>-Charges!C32+Revenus!C32</f>
        <v>-5150795</v>
      </c>
      <c r="D32" s="22">
        <f>-Charges!D32+Revenus!D32</f>
        <v>-2421249</v>
      </c>
      <c r="E32" s="22">
        <f>-Charges!E32+Revenus!E32</f>
        <v>-11794951</v>
      </c>
      <c r="F32" s="23">
        <f>-Charges!F32+Revenus!F32</f>
        <v>-7054278</v>
      </c>
      <c r="G32" s="21">
        <f>-Charges!G32+Revenus!G32</f>
        <v>-269173</v>
      </c>
      <c r="H32" s="22">
        <f>-Charges!H32+Revenus!H32</f>
        <v>-4677349</v>
      </c>
      <c r="I32" s="22">
        <f>-Charges!I32+Revenus!I32</f>
        <v>-4674105</v>
      </c>
      <c r="J32" s="22">
        <f>-Charges!J32+Revenus!J32</f>
        <v>-3963537</v>
      </c>
      <c r="K32" s="24">
        <f>-Charges!K32+Revenus!K32</f>
        <v>1250683</v>
      </c>
      <c r="L32" s="21">
        <f>-Charges!L32+Revenus!L32</f>
        <v>40757227</v>
      </c>
      <c r="M32" s="51">
        <f t="shared" si="0"/>
        <v>2002473</v>
      </c>
      <c r="N32" s="63"/>
      <c r="O32" s="64">
        <f>T48</f>
        <v>2002473</v>
      </c>
      <c r="P32" s="64">
        <f t="shared" si="2"/>
        <v>0</v>
      </c>
      <c r="Q32" s="64"/>
      <c r="R32" s="58">
        <v>37</v>
      </c>
      <c r="S32" s="58" t="s">
        <v>28</v>
      </c>
      <c r="T32" s="59">
        <v>-387146</v>
      </c>
      <c r="U32" s="57"/>
      <c r="V32" s="57"/>
      <c r="W32" s="57"/>
      <c r="X32" s="57"/>
      <c r="Y32" s="57"/>
      <c r="Z32" s="57"/>
    </row>
    <row r="33" spans="1:26" ht="12.6" customHeight="1" thickBot="1">
      <c r="A33" s="50">
        <v>54</v>
      </c>
      <c r="B33" s="14" t="s">
        <v>45</v>
      </c>
      <c r="C33" s="18">
        <f>-Charges!C33+Revenus!C33</f>
        <v>-499230</v>
      </c>
      <c r="D33" s="18">
        <f>-Charges!D33+Revenus!D33</f>
        <v>-245959</v>
      </c>
      <c r="E33" s="18">
        <f>-Charges!E33+Revenus!E33</f>
        <v>-976693</v>
      </c>
      <c r="F33" s="19">
        <f>-Charges!F33+Revenus!F33</f>
        <v>-372515</v>
      </c>
      <c r="G33" s="18">
        <f>-Charges!G33+Revenus!G33</f>
        <v>-5934</v>
      </c>
      <c r="H33" s="18">
        <f>-Charges!H33+Revenus!H33</f>
        <v>-626564</v>
      </c>
      <c r="I33" s="19">
        <f>-Charges!I33+Revenus!I33</f>
        <v>-764456</v>
      </c>
      <c r="J33" s="18">
        <f>-Charges!J33+Revenus!J33</f>
        <v>-148963</v>
      </c>
      <c r="K33" s="18">
        <f>-Charges!K33+Revenus!K33</f>
        <v>38317</v>
      </c>
      <c r="L33" s="18">
        <f>-Charges!L33+Revenus!L33</f>
        <v>3734324</v>
      </c>
      <c r="M33" s="49">
        <f t="shared" si="0"/>
        <v>132327</v>
      </c>
      <c r="N33" s="63"/>
      <c r="O33" s="64">
        <f t="shared" ref="O33:O41" si="4">T49</f>
        <v>132328</v>
      </c>
      <c r="P33" s="64">
        <f t="shared" si="2"/>
        <v>-1</v>
      </c>
      <c r="Q33" s="64"/>
      <c r="R33" s="58">
        <v>38</v>
      </c>
      <c r="S33" s="58" t="s">
        <v>29</v>
      </c>
      <c r="T33" s="59">
        <v>22267</v>
      </c>
      <c r="U33" s="57"/>
      <c r="V33" s="57"/>
      <c r="W33" s="57"/>
      <c r="X33" s="57"/>
      <c r="Y33" s="57"/>
      <c r="Z33" s="57"/>
    </row>
    <row r="34" spans="1:26" ht="12.6" customHeight="1">
      <c r="A34" s="50">
        <v>55</v>
      </c>
      <c r="B34" s="13" t="s">
        <v>46</v>
      </c>
      <c r="C34" s="21">
        <f>-Charges!C34+Revenus!C34</f>
        <v>-125667</v>
      </c>
      <c r="D34" s="22">
        <f>-Charges!D34+Revenus!D34</f>
        <v>-48891</v>
      </c>
      <c r="E34" s="22">
        <f>-Charges!E34+Revenus!E34</f>
        <v>-381803</v>
      </c>
      <c r="F34" s="23">
        <f>-Charges!F34+Revenus!F34</f>
        <v>-8435</v>
      </c>
      <c r="G34" s="21">
        <f>-Charges!G34+Revenus!G34</f>
        <v>-1718</v>
      </c>
      <c r="H34" s="22">
        <f>-Charges!H34+Revenus!H34</f>
        <v>-114827</v>
      </c>
      <c r="I34" s="22">
        <f>-Charges!I34+Revenus!I34</f>
        <v>-106261</v>
      </c>
      <c r="J34" s="22">
        <f>-Charges!J34+Revenus!J34</f>
        <v>-13967</v>
      </c>
      <c r="K34" s="24">
        <f>-Charges!K34+Revenus!K34</f>
        <v>13712</v>
      </c>
      <c r="L34" s="21">
        <f>-Charges!L34+Revenus!L34</f>
        <v>860090</v>
      </c>
      <c r="M34" s="51">
        <f t="shared" si="0"/>
        <v>72233</v>
      </c>
      <c r="N34" s="63"/>
      <c r="O34" s="64">
        <f t="shared" si="4"/>
        <v>72234</v>
      </c>
      <c r="P34" s="64">
        <f t="shared" si="2"/>
        <v>-1</v>
      </c>
      <c r="Q34" s="64"/>
      <c r="R34" s="58">
        <v>39</v>
      </c>
      <c r="S34" s="58" t="s">
        <v>30</v>
      </c>
      <c r="T34" s="59">
        <v>-97429</v>
      </c>
      <c r="U34" s="57"/>
      <c r="V34" s="57"/>
      <c r="W34" s="57"/>
      <c r="X34" s="57"/>
      <c r="Y34" s="57"/>
      <c r="Z34" s="57"/>
    </row>
    <row r="35" spans="1:26" ht="12.6" customHeight="1" thickBot="1">
      <c r="A35" s="50">
        <v>56</v>
      </c>
      <c r="B35" s="14" t="s">
        <v>47</v>
      </c>
      <c r="C35" s="18">
        <f>-Charges!C35+Revenus!C35</f>
        <v>-199163</v>
      </c>
      <c r="D35" s="18">
        <f>-Charges!D35+Revenus!D35</f>
        <v>-64715</v>
      </c>
      <c r="E35" s="18">
        <f>-Charges!E35+Revenus!E35</f>
        <v>-685401</v>
      </c>
      <c r="F35" s="19">
        <f>-Charges!F35+Revenus!F35</f>
        <v>-86525</v>
      </c>
      <c r="G35" s="18">
        <f>-Charges!G35+Revenus!G35</f>
        <v>-19559</v>
      </c>
      <c r="H35" s="18">
        <f>-Charges!H35+Revenus!H35</f>
        <v>-300742</v>
      </c>
      <c r="I35" s="19">
        <f>-Charges!I35+Revenus!I35</f>
        <v>-238540</v>
      </c>
      <c r="J35" s="18">
        <f>-Charges!J35+Revenus!J35</f>
        <v>-48328</v>
      </c>
      <c r="K35" s="18">
        <f>-Charges!K35+Revenus!K35</f>
        <v>41986</v>
      </c>
      <c r="L35" s="18">
        <f>-Charges!L35+Revenus!L35</f>
        <v>1648463</v>
      </c>
      <c r="M35" s="49">
        <f t="shared" si="0"/>
        <v>47476</v>
      </c>
      <c r="N35" s="63"/>
      <c r="O35" s="64">
        <f t="shared" si="4"/>
        <v>47476</v>
      </c>
      <c r="P35" s="64">
        <f t="shared" si="2"/>
        <v>0</v>
      </c>
      <c r="Q35" s="64"/>
      <c r="R35" s="58">
        <v>40</v>
      </c>
      <c r="S35" s="58" t="s">
        <v>31</v>
      </c>
      <c r="T35" s="59">
        <v>-83939</v>
      </c>
      <c r="U35" s="57"/>
      <c r="V35" s="57"/>
      <c r="W35" s="57"/>
      <c r="X35" s="57"/>
      <c r="Y35" s="57"/>
      <c r="Z35" s="57"/>
    </row>
    <row r="36" spans="1:26" ht="12.6" customHeight="1">
      <c r="A36" s="50">
        <v>57</v>
      </c>
      <c r="B36" s="13" t="s">
        <v>48</v>
      </c>
      <c r="C36" s="21">
        <f>-Charges!C36+Revenus!C36</f>
        <v>-150728</v>
      </c>
      <c r="D36" s="22">
        <f>-Charges!D36+Revenus!D36</f>
        <v>-59562</v>
      </c>
      <c r="E36" s="22">
        <f>-Charges!E36+Revenus!E36</f>
        <v>-625368</v>
      </c>
      <c r="F36" s="23">
        <f>-Charges!F36+Revenus!F36</f>
        <v>-23639</v>
      </c>
      <c r="G36" s="21">
        <f>-Charges!G36+Revenus!G36</f>
        <v>-15753</v>
      </c>
      <c r="H36" s="22">
        <f>-Charges!H36+Revenus!H36</f>
        <v>-180840</v>
      </c>
      <c r="I36" s="22">
        <f>-Charges!I36+Revenus!I36</f>
        <v>-83297</v>
      </c>
      <c r="J36" s="22">
        <f>-Charges!J36+Revenus!J36</f>
        <v>-15178</v>
      </c>
      <c r="K36" s="24">
        <f>-Charges!K36+Revenus!K36</f>
        <v>24739</v>
      </c>
      <c r="L36" s="21">
        <f>-Charges!L36+Revenus!L36</f>
        <v>1120228</v>
      </c>
      <c r="M36" s="51">
        <f t="shared" si="0"/>
        <v>-9398</v>
      </c>
      <c r="N36" s="63"/>
      <c r="O36" s="64">
        <f t="shared" si="4"/>
        <v>-9398</v>
      </c>
      <c r="P36" s="64">
        <f t="shared" si="2"/>
        <v>0</v>
      </c>
      <c r="Q36" s="64"/>
      <c r="R36" s="58">
        <v>41</v>
      </c>
      <c r="S36" s="58" t="s">
        <v>32</v>
      </c>
      <c r="T36" s="59">
        <v>-190086</v>
      </c>
      <c r="U36" s="57"/>
      <c r="V36" s="57"/>
      <c r="W36" s="57"/>
      <c r="X36" s="57"/>
      <c r="Y36" s="57"/>
      <c r="Z36" s="57"/>
    </row>
    <row r="37" spans="1:26" ht="12.6" customHeight="1" thickBot="1">
      <c r="A37" s="50">
        <v>58</v>
      </c>
      <c r="B37" s="14" t="s">
        <v>49</v>
      </c>
      <c r="C37" s="18">
        <f>-Charges!C37+Revenus!C37</f>
        <v>-368548</v>
      </c>
      <c r="D37" s="18">
        <f>-Charges!D37+Revenus!D37</f>
        <v>-158762</v>
      </c>
      <c r="E37" s="18">
        <f>-Charges!E37+Revenus!E37</f>
        <v>-1403107</v>
      </c>
      <c r="F37" s="19">
        <f>-Charges!F37+Revenus!F37</f>
        <v>-144516</v>
      </c>
      <c r="G37" s="18">
        <f>-Charges!G37+Revenus!G37</f>
        <v>-37725</v>
      </c>
      <c r="H37" s="18">
        <f>-Charges!H37+Revenus!H37</f>
        <v>-556834</v>
      </c>
      <c r="I37" s="19">
        <f>-Charges!I37+Revenus!I37</f>
        <v>-335393</v>
      </c>
      <c r="J37" s="18">
        <f>-Charges!J37+Revenus!J37</f>
        <v>-49825</v>
      </c>
      <c r="K37" s="18">
        <f>-Charges!K37+Revenus!K37</f>
        <v>67345</v>
      </c>
      <c r="L37" s="18">
        <f>-Charges!L37+Revenus!L37</f>
        <v>2972852</v>
      </c>
      <c r="M37" s="49">
        <f t="shared" si="0"/>
        <v>-14513</v>
      </c>
      <c r="N37" s="63"/>
      <c r="O37" s="64">
        <f t="shared" si="4"/>
        <v>-14512</v>
      </c>
      <c r="P37" s="64">
        <f t="shared" si="2"/>
        <v>-1</v>
      </c>
      <c r="Q37" s="64"/>
      <c r="R37" s="58">
        <v>42</v>
      </c>
      <c r="S37" s="58" t="s">
        <v>33</v>
      </c>
      <c r="T37" s="59">
        <v>-391991</v>
      </c>
      <c r="U37" s="57"/>
      <c r="V37" s="57"/>
      <c r="W37" s="57"/>
      <c r="X37" s="57"/>
      <c r="Y37" s="57"/>
      <c r="Z37" s="57"/>
    </row>
    <row r="38" spans="1:26" ht="12.6" customHeight="1">
      <c r="A38" s="50">
        <v>59</v>
      </c>
      <c r="B38" s="13" t="s">
        <v>50</v>
      </c>
      <c r="C38" s="21">
        <f>-Charges!C38+Revenus!C38</f>
        <v>-88898</v>
      </c>
      <c r="D38" s="22">
        <f>-Charges!D38+Revenus!D38</f>
        <v>-19481</v>
      </c>
      <c r="E38" s="22">
        <f>-Charges!E38+Revenus!E38</f>
        <v>-351887</v>
      </c>
      <c r="F38" s="23">
        <f>-Charges!F38+Revenus!F38</f>
        <v>-7803</v>
      </c>
      <c r="G38" s="21">
        <f>-Charges!G38+Revenus!G38</f>
        <v>-9684</v>
      </c>
      <c r="H38" s="22">
        <f>-Charges!H38+Revenus!H38</f>
        <v>-89020</v>
      </c>
      <c r="I38" s="22">
        <f>-Charges!I38+Revenus!I38</f>
        <v>-24697</v>
      </c>
      <c r="J38" s="22">
        <f>-Charges!J38+Revenus!J38</f>
        <v>-8822</v>
      </c>
      <c r="K38" s="24">
        <f>-Charges!K38+Revenus!K38</f>
        <v>27107</v>
      </c>
      <c r="L38" s="21">
        <f>-Charges!L38+Revenus!L38</f>
        <v>574971</v>
      </c>
      <c r="M38" s="51">
        <f t="shared" si="0"/>
        <v>1786</v>
      </c>
      <c r="N38" s="63"/>
      <c r="O38" s="64">
        <f t="shared" si="4"/>
        <v>1786</v>
      </c>
      <c r="P38" s="64">
        <f t="shared" si="2"/>
        <v>0</v>
      </c>
      <c r="Q38" s="64"/>
      <c r="R38" s="58">
        <v>43</v>
      </c>
      <c r="S38" s="58" t="s">
        <v>34</v>
      </c>
      <c r="T38" s="59">
        <v>-96065</v>
      </c>
      <c r="U38" s="57"/>
      <c r="V38" s="57"/>
      <c r="W38" s="57"/>
      <c r="X38" s="57"/>
      <c r="Y38" s="57"/>
      <c r="Z38" s="57"/>
    </row>
    <row r="39" spans="1:26" ht="12.6" customHeight="1" thickBot="1">
      <c r="A39" s="50">
        <v>60</v>
      </c>
      <c r="B39" s="14" t="s">
        <v>51</v>
      </c>
      <c r="C39" s="18">
        <f>-Charges!C39+Revenus!C39</f>
        <v>-12024787</v>
      </c>
      <c r="D39" s="18">
        <f>-Charges!D39+Revenus!D39</f>
        <v>-10842316</v>
      </c>
      <c r="E39" s="18">
        <f>-Charges!E39+Revenus!E39</f>
        <v>-35470305</v>
      </c>
      <c r="F39" s="19">
        <f>-Charges!F39+Revenus!F39</f>
        <v>-23582314</v>
      </c>
      <c r="G39" s="18">
        <f>-Charges!G39+Revenus!G39</f>
        <v>-782441</v>
      </c>
      <c r="H39" s="18">
        <f>-Charges!H39+Revenus!H39</f>
        <v>-18554242</v>
      </c>
      <c r="I39" s="19">
        <f>-Charges!I39+Revenus!I39</f>
        <v>-18296835</v>
      </c>
      <c r="J39" s="18">
        <f>-Charges!J39+Revenus!J39</f>
        <v>-4746449</v>
      </c>
      <c r="K39" s="18">
        <f>-Charges!K39+Revenus!K39</f>
        <v>3410279</v>
      </c>
      <c r="L39" s="18">
        <f>-Charges!L39+Revenus!L39</f>
        <v>122056417</v>
      </c>
      <c r="M39" s="49">
        <f t="shared" si="0"/>
        <v>1167007</v>
      </c>
      <c r="N39" s="63"/>
      <c r="O39" s="64">
        <f t="shared" si="4"/>
        <v>1167007</v>
      </c>
      <c r="P39" s="64">
        <f t="shared" si="2"/>
        <v>0</v>
      </c>
      <c r="Q39" s="64"/>
      <c r="R39" s="58">
        <v>44</v>
      </c>
      <c r="S39" s="58" t="s">
        <v>35</v>
      </c>
      <c r="T39" s="59">
        <v>12992</v>
      </c>
      <c r="U39" s="57"/>
      <c r="V39" s="57"/>
      <c r="W39" s="57"/>
      <c r="X39" s="57"/>
      <c r="Y39" s="57"/>
      <c r="Z39" s="57"/>
    </row>
    <row r="40" spans="1:26" ht="12.6" customHeight="1">
      <c r="A40" s="50">
        <v>61</v>
      </c>
      <c r="B40" s="13" t="s">
        <v>52</v>
      </c>
      <c r="C40" s="21">
        <f>-Charges!C40+Revenus!C40</f>
        <v>-77797</v>
      </c>
      <c r="D40" s="22">
        <f>-Charges!D40+Revenus!D40</f>
        <v>-15306</v>
      </c>
      <c r="E40" s="22">
        <f>-Charges!E40+Revenus!E40</f>
        <v>-235901</v>
      </c>
      <c r="F40" s="23">
        <f>-Charges!F40+Revenus!F40</f>
        <v>-54764</v>
      </c>
      <c r="G40" s="21">
        <f>-Charges!G40+Revenus!G40</f>
        <v>-5562</v>
      </c>
      <c r="H40" s="22">
        <f>-Charges!H40+Revenus!H40</f>
        <v>-99861</v>
      </c>
      <c r="I40" s="22">
        <f>-Charges!I40+Revenus!I40</f>
        <v>-112448</v>
      </c>
      <c r="J40" s="22">
        <f>-Charges!J40+Revenus!J40</f>
        <v>-414</v>
      </c>
      <c r="K40" s="24">
        <f>-Charges!K40+Revenus!K40</f>
        <v>37906</v>
      </c>
      <c r="L40" s="21">
        <f>-Charges!L40+Revenus!L40</f>
        <v>565435</v>
      </c>
      <c r="M40" s="51">
        <f t="shared" si="0"/>
        <v>1288</v>
      </c>
      <c r="N40" s="63"/>
      <c r="O40" s="64">
        <f t="shared" si="4"/>
        <v>1288</v>
      </c>
      <c r="P40" s="64">
        <f t="shared" si="2"/>
        <v>0</v>
      </c>
      <c r="Q40" s="64"/>
      <c r="R40" s="58">
        <v>45</v>
      </c>
      <c r="S40" s="58" t="s">
        <v>36</v>
      </c>
      <c r="T40" s="59">
        <v>5732</v>
      </c>
      <c r="U40" s="57"/>
      <c r="V40" s="57"/>
      <c r="W40" s="57"/>
      <c r="X40" s="57"/>
      <c r="Y40" s="57"/>
      <c r="Z40" s="57"/>
    </row>
    <row r="41" spans="1:26" ht="12.6" customHeight="1" thickBot="1">
      <c r="A41" s="52">
        <v>62</v>
      </c>
      <c r="B41" s="16" t="s">
        <v>53</v>
      </c>
      <c r="C41" s="18">
        <f>-Charges!C41+Revenus!C41</f>
        <v>-372581</v>
      </c>
      <c r="D41" s="18">
        <f>-Charges!D41+Revenus!D41</f>
        <v>-77201</v>
      </c>
      <c r="E41" s="18">
        <f>-Charges!E41+Revenus!E41</f>
        <v>-1096914</v>
      </c>
      <c r="F41" s="19">
        <f>-Charges!F41+Revenus!F41</f>
        <v>-41374</v>
      </c>
      <c r="G41" s="18">
        <f>-Charges!G41+Revenus!G41</f>
        <v>-34135</v>
      </c>
      <c r="H41" s="18">
        <f>-Charges!H41+Revenus!H41</f>
        <v>-363309</v>
      </c>
      <c r="I41" s="19">
        <f>-Charges!I41+Revenus!I41</f>
        <v>-350483</v>
      </c>
      <c r="J41" s="18">
        <f>-Charges!J41+Revenus!J41</f>
        <v>-97351</v>
      </c>
      <c r="K41" s="18">
        <f>-Charges!K41+Revenus!K41</f>
        <v>59808</v>
      </c>
      <c r="L41" s="18">
        <f>-Charges!L41+Revenus!L41</f>
        <v>2236706</v>
      </c>
      <c r="M41" s="49">
        <f t="shared" si="0"/>
        <v>-136834</v>
      </c>
      <c r="N41" s="63"/>
      <c r="O41" s="64">
        <f t="shared" si="4"/>
        <v>-136835</v>
      </c>
      <c r="P41" s="64">
        <f t="shared" si="2"/>
        <v>1</v>
      </c>
      <c r="Q41" s="64"/>
      <c r="R41" s="58">
        <v>46</v>
      </c>
      <c r="S41" s="58" t="s">
        <v>37</v>
      </c>
      <c r="T41" s="59">
        <v>145872</v>
      </c>
      <c r="U41" s="57"/>
      <c r="V41" s="57"/>
      <c r="W41" s="57"/>
      <c r="X41" s="57"/>
      <c r="Y41" s="57"/>
      <c r="Z41" s="57"/>
    </row>
    <row r="42" spans="1:26" ht="18" customHeight="1">
      <c r="A42" s="115" t="s">
        <v>54</v>
      </c>
      <c r="B42" s="100"/>
      <c r="C42" s="21">
        <f t="shared" ref="C42:L42" si="5">SUM(C5:C41)</f>
        <v>-49670373</v>
      </c>
      <c r="D42" s="22">
        <f t="shared" si="5"/>
        <v>-32017724</v>
      </c>
      <c r="E42" s="22">
        <f t="shared" si="5"/>
        <v>-169175125</v>
      </c>
      <c r="F42" s="23">
        <f t="shared" si="5"/>
        <v>-76055206</v>
      </c>
      <c r="G42" s="21">
        <f t="shared" si="5"/>
        <v>-5356348</v>
      </c>
      <c r="H42" s="22">
        <f t="shared" si="5"/>
        <v>-91675090</v>
      </c>
      <c r="I42" s="22">
        <f t="shared" si="5"/>
        <v>-81101013</v>
      </c>
      <c r="J42" s="22">
        <f t="shared" si="5"/>
        <v>-26343848</v>
      </c>
      <c r="K42" s="24">
        <f t="shared" si="5"/>
        <v>10483882</v>
      </c>
      <c r="L42" s="21">
        <f t="shared" si="5"/>
        <v>526578066</v>
      </c>
      <c r="M42" s="51">
        <f>SUM(C42:L42)</f>
        <v>5667221</v>
      </c>
      <c r="N42" s="63"/>
      <c r="O42" s="65">
        <f>SUM(O5:O41)</f>
        <v>5667219</v>
      </c>
      <c r="P42" s="66">
        <f>SUM(P4:P41)</f>
        <v>2</v>
      </c>
      <c r="Q42" s="66"/>
      <c r="R42" s="58">
        <v>47</v>
      </c>
      <c r="S42" s="58" t="s">
        <v>38</v>
      </c>
      <c r="T42" s="59">
        <v>304</v>
      </c>
      <c r="U42" s="57"/>
      <c r="V42" s="57"/>
      <c r="W42" s="57"/>
      <c r="X42" s="57"/>
      <c r="Y42" s="57"/>
      <c r="Z42" s="57"/>
    </row>
    <row r="43" spans="1:26" ht="18" customHeight="1" thickBot="1">
      <c r="A43" s="116" t="s">
        <v>65</v>
      </c>
      <c r="B43" s="102"/>
      <c r="C43" s="53">
        <f>-Charges!C43+Revenus!C43</f>
        <v>-47157077</v>
      </c>
      <c r="D43" s="53">
        <f>-Charges!D43+Revenus!D43</f>
        <v>-31789761</v>
      </c>
      <c r="E43" s="53">
        <f>-Charges!E43+Revenus!E43</f>
        <v>-162278810</v>
      </c>
      <c r="F43" s="54">
        <f>-Charges!F43+Revenus!F43</f>
        <v>-67886232</v>
      </c>
      <c r="G43" s="53">
        <f>-Charges!G43+Revenus!G43</f>
        <v>-5889135</v>
      </c>
      <c r="H43" s="53">
        <f>-Charges!H43+Revenus!H43</f>
        <v>-103580548</v>
      </c>
      <c r="I43" s="54">
        <f>-Charges!I43+Revenus!I43</f>
        <v>-77588976</v>
      </c>
      <c r="J43" s="53">
        <f>-Charges!J43+Revenus!J43</f>
        <v>-16979128</v>
      </c>
      <c r="K43" s="53">
        <f>-Charges!K43+Revenus!K43</f>
        <v>10261146</v>
      </c>
      <c r="L43" s="53">
        <f>-Charges!L43+Revenus!L43</f>
        <v>502418536</v>
      </c>
      <c r="M43" s="55">
        <f>-Charges!M43+Revenus!M43</f>
        <v>-469985</v>
      </c>
      <c r="N43" s="57"/>
      <c r="O43" s="57"/>
      <c r="P43" s="57"/>
      <c r="Q43" s="57"/>
      <c r="R43" s="58">
        <v>48</v>
      </c>
      <c r="S43" s="58" t="s">
        <v>39</v>
      </c>
      <c r="T43" s="59">
        <v>7002</v>
      </c>
      <c r="U43" s="57"/>
      <c r="V43" s="57"/>
      <c r="W43" s="57"/>
      <c r="X43" s="57"/>
      <c r="Y43" s="57"/>
      <c r="Z43" s="57"/>
    </row>
    <row r="44" spans="1:26" ht="12.6" customHeight="1">
      <c r="A44" s="33"/>
      <c r="B44" s="34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57"/>
      <c r="O44" s="57"/>
      <c r="P44" s="57"/>
      <c r="Q44" s="57"/>
      <c r="R44" s="58">
        <v>49</v>
      </c>
      <c r="S44" s="58" t="s">
        <v>40</v>
      </c>
      <c r="T44" s="59">
        <v>1203</v>
      </c>
      <c r="U44" s="57"/>
      <c r="V44" s="57"/>
      <c r="W44" s="57"/>
      <c r="X44" s="57"/>
      <c r="Y44" s="57"/>
      <c r="Z44" s="57"/>
    </row>
    <row r="45" spans="1:26" ht="12.6" customHeight="1">
      <c r="A45" s="33"/>
      <c r="B45" s="37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7"/>
      <c r="O45" s="57"/>
      <c r="P45" s="57"/>
      <c r="Q45" s="57"/>
      <c r="R45" s="58">
        <v>50</v>
      </c>
      <c r="S45" s="58" t="s">
        <v>41</v>
      </c>
      <c r="T45" s="59">
        <v>64169</v>
      </c>
      <c r="U45" s="57"/>
      <c r="V45" s="57"/>
      <c r="W45" s="57"/>
      <c r="X45" s="57"/>
      <c r="Y45" s="57"/>
      <c r="Z45" s="57"/>
    </row>
    <row r="46" spans="1:26" ht="12.6" customHeight="1">
      <c r="A46" s="33"/>
      <c r="B46" s="39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7"/>
      <c r="O46" s="57"/>
      <c r="P46" s="57"/>
      <c r="Q46" s="57"/>
      <c r="R46" s="58">
        <v>51</v>
      </c>
      <c r="S46" s="58" t="s">
        <v>42</v>
      </c>
      <c r="T46" s="59">
        <v>-27618</v>
      </c>
      <c r="U46" s="57"/>
      <c r="V46" s="57"/>
      <c r="W46" s="57"/>
      <c r="X46" s="57"/>
      <c r="Y46" s="57"/>
      <c r="Z46" s="57"/>
    </row>
    <row r="47" spans="1:26" ht="12.6" customHeight="1">
      <c r="A47" s="33"/>
      <c r="B47" s="39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7"/>
      <c r="O47" s="57"/>
      <c r="P47" s="57"/>
      <c r="Q47" s="57"/>
      <c r="R47" s="58">
        <v>52</v>
      </c>
      <c r="S47" s="58" t="s">
        <v>43</v>
      </c>
      <c r="T47" s="59">
        <v>79723</v>
      </c>
      <c r="U47" s="57"/>
      <c r="V47" s="57"/>
      <c r="W47" s="57"/>
      <c r="X47" s="57"/>
      <c r="Y47" s="57"/>
      <c r="Z47" s="57"/>
    </row>
    <row r="48" spans="1:26" ht="12.6" customHeight="1">
      <c r="A48" s="33"/>
      <c r="B48" s="40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7"/>
      <c r="O48" s="57"/>
      <c r="P48" s="57"/>
      <c r="Q48" s="57"/>
      <c r="R48" s="58">
        <v>53</v>
      </c>
      <c r="S48" s="58" t="s">
        <v>44</v>
      </c>
      <c r="T48" s="59">
        <v>2002473</v>
      </c>
      <c r="U48" s="57"/>
      <c r="V48" s="57"/>
      <c r="W48" s="57"/>
      <c r="X48" s="57"/>
      <c r="Y48" s="57"/>
      <c r="Z48" s="57"/>
    </row>
    <row r="49" spans="1:26" ht="12.6" customHeight="1">
      <c r="A49" s="33"/>
      <c r="B49" s="40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  <c r="O49" s="57"/>
      <c r="P49" s="57"/>
      <c r="Q49" s="57"/>
      <c r="R49" s="58">
        <v>54</v>
      </c>
      <c r="S49" s="58" t="s">
        <v>45</v>
      </c>
      <c r="T49" s="59">
        <v>132328</v>
      </c>
      <c r="U49" s="57"/>
      <c r="V49" s="57"/>
      <c r="W49" s="57"/>
      <c r="X49" s="57"/>
      <c r="Y49" s="57"/>
      <c r="Z49" s="57"/>
    </row>
    <row r="50" spans="1:26" ht="12.6" customHeight="1">
      <c r="A50" s="33"/>
      <c r="B50" s="40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7"/>
      <c r="O50" s="57"/>
      <c r="P50" s="57"/>
      <c r="Q50" s="57"/>
      <c r="R50" s="58">
        <v>55</v>
      </c>
      <c r="S50" s="58" t="s">
        <v>46</v>
      </c>
      <c r="T50" s="59">
        <v>72234</v>
      </c>
      <c r="U50" s="57"/>
      <c r="V50" s="57"/>
      <c r="W50" s="57"/>
      <c r="X50" s="57"/>
      <c r="Y50" s="57"/>
      <c r="Z50" s="57"/>
    </row>
    <row r="51" spans="1:26" ht="12.6" customHeight="1">
      <c r="A51" s="33"/>
      <c r="B51" s="40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7"/>
      <c r="O51" s="57"/>
      <c r="P51" s="57"/>
      <c r="Q51" s="57"/>
      <c r="R51" s="58">
        <v>56</v>
      </c>
      <c r="S51" s="58" t="s">
        <v>47</v>
      </c>
      <c r="T51" s="59">
        <v>47476</v>
      </c>
      <c r="U51" s="57"/>
      <c r="V51" s="57"/>
      <c r="W51" s="57"/>
      <c r="X51" s="57"/>
      <c r="Y51" s="57"/>
      <c r="Z51" s="57"/>
    </row>
    <row r="52" spans="1:26" ht="12.6" customHeight="1">
      <c r="A52" s="33"/>
      <c r="B52" s="40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7"/>
      <c r="O52" s="57"/>
      <c r="P52" s="57"/>
      <c r="Q52" s="57"/>
      <c r="R52" s="58">
        <v>57</v>
      </c>
      <c r="S52" s="58" t="s">
        <v>48</v>
      </c>
      <c r="T52" s="59">
        <v>-9398</v>
      </c>
      <c r="U52" s="57"/>
      <c r="V52" s="57"/>
      <c r="W52" s="57"/>
      <c r="X52" s="57"/>
      <c r="Y52" s="57"/>
      <c r="Z52" s="57"/>
    </row>
    <row r="53" spans="1:26" ht="12.6" customHeight="1">
      <c r="A53" s="33"/>
      <c r="B53" s="40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7"/>
      <c r="O53" s="57"/>
      <c r="P53" s="57"/>
      <c r="Q53" s="57"/>
      <c r="R53" s="58">
        <v>58</v>
      </c>
      <c r="S53" s="58" t="s">
        <v>49</v>
      </c>
      <c r="T53" s="59">
        <v>-14512</v>
      </c>
      <c r="U53" s="57"/>
      <c r="V53" s="57"/>
      <c r="W53" s="57"/>
      <c r="X53" s="57"/>
      <c r="Y53" s="57"/>
      <c r="Z53" s="57"/>
    </row>
    <row r="54" spans="1:26" ht="12.6" customHeight="1">
      <c r="A54" s="33"/>
      <c r="B54" s="41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7"/>
      <c r="O54" s="57"/>
      <c r="P54" s="57"/>
      <c r="Q54" s="57"/>
      <c r="R54" s="58">
        <v>59</v>
      </c>
      <c r="S54" s="58" t="s">
        <v>50</v>
      </c>
      <c r="T54" s="59">
        <v>1786</v>
      </c>
      <c r="U54" s="57"/>
      <c r="V54" s="57"/>
      <c r="W54" s="57"/>
      <c r="X54" s="57"/>
      <c r="Y54" s="57"/>
      <c r="Z54" s="57"/>
    </row>
    <row r="55" spans="1:26" ht="12.6" customHeight="1">
      <c r="A55" s="33"/>
      <c r="B55" s="41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7"/>
      <c r="O55" s="57"/>
      <c r="P55" s="57"/>
      <c r="Q55" s="57"/>
      <c r="R55" s="58">
        <v>60</v>
      </c>
      <c r="S55" s="58" t="s">
        <v>51</v>
      </c>
      <c r="T55" s="59">
        <v>1167007</v>
      </c>
      <c r="U55" s="57"/>
      <c r="V55" s="57"/>
      <c r="W55" s="57"/>
      <c r="X55" s="57"/>
      <c r="Y55" s="57"/>
      <c r="Z55" s="57"/>
    </row>
    <row r="56" spans="1:26" ht="12.6" customHeight="1">
      <c r="A56" s="33"/>
      <c r="B56" s="41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  <c r="Q56" s="57"/>
      <c r="R56" s="58">
        <v>61</v>
      </c>
      <c r="S56" s="58" t="s">
        <v>52</v>
      </c>
      <c r="T56" s="59">
        <v>1288</v>
      </c>
      <c r="U56" s="57"/>
      <c r="V56" s="57"/>
      <c r="W56" s="57"/>
      <c r="X56" s="57"/>
      <c r="Y56" s="57"/>
      <c r="Z56" s="57"/>
    </row>
    <row r="57" spans="1:26" ht="12.6" customHeight="1">
      <c r="A57" s="33"/>
      <c r="B57" s="41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7"/>
      <c r="O57" s="57"/>
      <c r="P57" s="57"/>
      <c r="Q57" s="57"/>
      <c r="R57" s="58">
        <v>62</v>
      </c>
      <c r="S57" s="58" t="s">
        <v>53</v>
      </c>
      <c r="T57" s="59">
        <v>-136835</v>
      </c>
      <c r="U57" s="57"/>
      <c r="V57" s="57"/>
      <c r="W57" s="57"/>
      <c r="X57" s="57"/>
      <c r="Y57" s="57"/>
      <c r="Z57" s="57"/>
    </row>
    <row r="58" spans="1:26" ht="12.6" customHeight="1">
      <c r="A58" s="33"/>
      <c r="B58" s="41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7"/>
      <c r="O58" s="57"/>
      <c r="P58" s="57"/>
      <c r="Q58" s="57"/>
      <c r="R58" s="57"/>
      <c r="S58" s="57"/>
      <c r="T58" s="60"/>
      <c r="U58" s="57"/>
      <c r="V58" s="57"/>
      <c r="W58" s="57"/>
      <c r="X58" s="57"/>
      <c r="Y58" s="57"/>
      <c r="Z58" s="57"/>
    </row>
    <row r="59" spans="1:26" ht="12.6" customHeight="1">
      <c r="A59" s="33"/>
      <c r="B59" s="41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7"/>
      <c r="O59" s="57"/>
      <c r="P59" s="57"/>
      <c r="Q59" s="57"/>
      <c r="R59" s="57"/>
      <c r="S59" s="57"/>
      <c r="T59" s="60"/>
      <c r="U59" s="57"/>
      <c r="V59" s="57"/>
      <c r="W59" s="57"/>
      <c r="X59" s="57"/>
      <c r="Y59" s="57"/>
      <c r="Z59" s="57"/>
    </row>
    <row r="60" spans="1:26" ht="12.6" customHeight="1">
      <c r="A60" s="33"/>
      <c r="B60" s="41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7"/>
      <c r="O60" s="57"/>
      <c r="P60" s="57"/>
      <c r="Q60" s="57"/>
      <c r="R60" s="57"/>
      <c r="S60" s="57"/>
      <c r="T60" s="60"/>
      <c r="U60" s="57"/>
      <c r="V60" s="57"/>
      <c r="W60" s="57"/>
      <c r="X60" s="57"/>
      <c r="Y60" s="57"/>
      <c r="Z60" s="57"/>
    </row>
    <row r="61" spans="1:26" ht="12.6" customHeight="1">
      <c r="A61" s="33"/>
      <c r="B61" s="41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7"/>
      <c r="O61" s="57"/>
      <c r="P61" s="57"/>
      <c r="Q61" s="57"/>
      <c r="R61" s="57"/>
      <c r="S61" s="57"/>
      <c r="T61" s="60"/>
      <c r="U61" s="57"/>
      <c r="V61" s="57"/>
      <c r="W61" s="57"/>
      <c r="X61" s="57"/>
      <c r="Y61" s="57"/>
      <c r="Z61" s="57"/>
    </row>
    <row r="62" spans="1:26" ht="12.6" customHeight="1">
      <c r="A62" s="33"/>
      <c r="B62" s="41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7"/>
      <c r="O62" s="57"/>
      <c r="P62" s="57"/>
      <c r="Q62" s="57"/>
      <c r="R62" s="57"/>
      <c r="S62" s="57"/>
      <c r="T62" s="60"/>
      <c r="U62" s="57"/>
      <c r="V62" s="57"/>
      <c r="W62" s="57"/>
      <c r="X62" s="57"/>
      <c r="Y62" s="57"/>
      <c r="Z62" s="57"/>
    </row>
    <row r="63" spans="1:26" ht="12.6" customHeight="1">
      <c r="A63" s="33"/>
      <c r="B63" s="41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7"/>
      <c r="O63" s="57"/>
      <c r="P63" s="57"/>
      <c r="Q63" s="57"/>
      <c r="R63" s="57"/>
      <c r="S63" s="57"/>
      <c r="T63" s="60"/>
      <c r="U63" s="57"/>
      <c r="V63" s="57"/>
      <c r="W63" s="57"/>
      <c r="X63" s="57"/>
      <c r="Y63" s="57"/>
      <c r="Z63" s="57"/>
    </row>
    <row r="64" spans="1:26" ht="12.6" customHeight="1">
      <c r="A64" s="33"/>
      <c r="B64" s="41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7"/>
      <c r="O64" s="57"/>
      <c r="P64" s="57"/>
      <c r="Q64" s="57"/>
      <c r="R64" s="57"/>
      <c r="S64" s="57"/>
      <c r="T64" s="60"/>
      <c r="U64" s="57"/>
      <c r="V64" s="57"/>
      <c r="W64" s="57"/>
      <c r="X64" s="57"/>
      <c r="Y64" s="57"/>
      <c r="Z64" s="57"/>
    </row>
    <row r="65" spans="1:2" ht="12.6" customHeight="1">
      <c r="A65" s="33"/>
      <c r="B65" s="41"/>
    </row>
    <row r="66" spans="1:2" ht="12.6" customHeight="1"/>
    <row r="67" spans="1:2" ht="12.6" customHeight="1"/>
    <row r="68" spans="1:2" ht="12.6" customHeight="1"/>
    <row r="69" spans="1:2" ht="12.6" customHeight="1"/>
    <row r="70" spans="1:2" ht="12.6" customHeight="1"/>
    <row r="71" spans="1:2" ht="12.6" customHeight="1"/>
    <row r="72" spans="1:2" ht="12.6" customHeight="1"/>
    <row r="73" spans="1:2" ht="12.6" customHeight="1"/>
    <row r="74" spans="1:2" ht="12.6" customHeight="1"/>
    <row r="75" spans="1:2" ht="12.6" customHeight="1"/>
    <row r="76" spans="1:2" ht="12.6" customHeight="1"/>
    <row r="77" spans="1:2" ht="12.6" customHeight="1"/>
    <row r="78" spans="1:2" ht="12.6" customHeight="1"/>
    <row r="79" spans="1:2" ht="12.6" customHeight="1"/>
    <row r="80" spans="1:2" ht="12.6" customHeight="1"/>
    <row r="81" ht="12.6" customHeight="1"/>
    <row r="82" ht="12.6" customHeight="1"/>
    <row r="83" ht="12.6" customHeight="1"/>
    <row r="84" ht="12.6" customHeight="1"/>
    <row r="85" ht="12.6" customHeight="1"/>
    <row r="86" ht="12.6" customHeight="1"/>
    <row r="87" ht="12.6" customHeight="1"/>
    <row r="88" ht="12.6" customHeight="1"/>
    <row r="89" ht="12.6" customHeight="1"/>
    <row r="90" ht="12.6" customHeight="1"/>
    <row r="91" ht="12.6" customHeight="1"/>
    <row r="92" ht="12.6" customHeight="1"/>
    <row r="93" ht="12.6" customHeight="1"/>
    <row r="94" ht="12.6" customHeight="1"/>
    <row r="95" ht="12.6" customHeight="1"/>
    <row r="96" ht="12.6" customHeight="1"/>
    <row r="97" ht="12.6" customHeight="1"/>
    <row r="98" ht="12.6" customHeight="1"/>
    <row r="99" ht="12.6" customHeight="1"/>
    <row r="100" ht="12.6" customHeight="1"/>
    <row r="101" ht="12.6" customHeight="1"/>
    <row r="102" ht="12.6" customHeight="1"/>
    <row r="103" ht="12.6" customHeight="1"/>
    <row r="104" ht="12.6" customHeight="1"/>
    <row r="105" ht="12.6" customHeight="1"/>
    <row r="106" ht="12.6" customHeight="1"/>
    <row r="107" ht="12.6" customHeight="1"/>
    <row r="108" ht="12.6" customHeight="1"/>
  </sheetData>
  <sheetProtection sheet="1" objects="1" scenarios="1"/>
  <mergeCells count="15">
    <mergeCell ref="A42:B42"/>
    <mergeCell ref="A43:B43"/>
    <mergeCell ref="O2:O4"/>
    <mergeCell ref="M2:M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2:L4"/>
    <mergeCell ref="A2:B4"/>
  </mergeCells>
  <pageMargins left="0.39370078740157483" right="0" top="0" bottom="0" header="0.31496062992125984" footer="0.31496062992125984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B65"/>
  <sheetViews>
    <sheetView zoomScale="125" zoomScaleNormal="125" workbookViewId="0">
      <pane xSplit="2" ySplit="4" topLeftCell="C5" activePane="bottomRight" state="frozen"/>
      <selection activeCell="A42" sqref="A42"/>
      <selection pane="topRight" activeCell="A42" sqref="A42"/>
      <selection pane="bottomLeft" activeCell="A42" sqref="A42"/>
      <selection pane="bottomRight" activeCell="A2" sqref="A2:B4"/>
    </sheetView>
  </sheetViews>
  <sheetFormatPr baseColWidth="10" defaultColWidth="10.7109375" defaultRowHeight="7.5" customHeight="1"/>
  <cols>
    <col min="1" max="1" width="3.28515625" style="17" customWidth="1"/>
    <col min="2" max="2" width="22.7109375" style="7" customWidth="1"/>
    <col min="3" max="3" width="11.7109375" style="28" customWidth="1"/>
    <col min="4" max="4" width="10.7109375" style="28" customWidth="1"/>
    <col min="5" max="6" width="11.7109375" style="28" customWidth="1"/>
    <col min="7" max="7" width="10.7109375" style="28" customWidth="1"/>
    <col min="8" max="8" width="11.7109375" style="28" customWidth="1"/>
    <col min="9" max="9" width="10.7109375" style="28" customWidth="1"/>
    <col min="10" max="10" width="13.7109375" style="28" customWidth="1"/>
    <col min="11" max="11" width="10.7109375" style="28" customWidth="1"/>
    <col min="12" max="12" width="11.7109375" style="28" customWidth="1"/>
    <col min="13" max="14" width="10.7109375" style="67" customWidth="1"/>
    <col min="15" max="54" width="10.7109375" style="27"/>
    <col min="55" max="16384" width="10.7109375" style="28"/>
  </cols>
  <sheetData>
    <row r="1" spans="1:26" s="26" customFormat="1" ht="20.100000000000001" customHeight="1" thickBot="1">
      <c r="A1" s="8" t="s">
        <v>78</v>
      </c>
      <c r="B1" s="9"/>
      <c r="C1" s="68"/>
      <c r="D1" s="30"/>
      <c r="E1" s="30"/>
      <c r="F1" s="30"/>
      <c r="G1" s="30"/>
      <c r="H1" s="31"/>
      <c r="I1" s="31"/>
      <c r="J1" s="31"/>
      <c r="K1" s="31"/>
      <c r="L1" s="31"/>
      <c r="M1" s="81"/>
      <c r="N1" s="8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12.6" customHeight="1">
      <c r="A2" s="133" t="s">
        <v>59</v>
      </c>
      <c r="B2" s="134"/>
      <c r="C2" s="130" t="s">
        <v>73</v>
      </c>
      <c r="D2" s="130" t="s">
        <v>60</v>
      </c>
      <c r="E2" s="130" t="s">
        <v>75</v>
      </c>
      <c r="F2" s="130" t="s">
        <v>61</v>
      </c>
      <c r="G2" s="130" t="s">
        <v>0</v>
      </c>
      <c r="H2" s="130" t="s">
        <v>62</v>
      </c>
      <c r="I2" s="130" t="s">
        <v>1</v>
      </c>
      <c r="J2" s="130" t="s">
        <v>74</v>
      </c>
      <c r="K2" s="130" t="s">
        <v>63</v>
      </c>
      <c r="L2" s="139" t="s">
        <v>68</v>
      </c>
      <c r="M2" s="80"/>
      <c r="N2" s="82" t="s">
        <v>57</v>
      </c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6" ht="12.6" customHeight="1">
      <c r="A3" s="135"/>
      <c r="B3" s="136"/>
      <c r="C3" s="131"/>
      <c r="D3" s="131"/>
      <c r="E3" s="131"/>
      <c r="F3" s="131"/>
      <c r="G3" s="131"/>
      <c r="H3" s="131"/>
      <c r="I3" s="131"/>
      <c r="J3" s="131"/>
      <c r="K3" s="131"/>
      <c r="L3" s="140"/>
      <c r="M3" s="80"/>
      <c r="N3" s="83" t="s">
        <v>58</v>
      </c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spans="1:26" ht="12.6" customHeight="1" thickBot="1">
      <c r="A4" s="137"/>
      <c r="B4" s="138"/>
      <c r="C4" s="132"/>
      <c r="D4" s="132"/>
      <c r="E4" s="132"/>
      <c r="F4" s="132"/>
      <c r="G4" s="132"/>
      <c r="H4" s="132"/>
      <c r="I4" s="132"/>
      <c r="J4" s="132"/>
      <c r="K4" s="132"/>
      <c r="L4" s="141"/>
      <c r="M4" s="80"/>
      <c r="N4" s="84">
        <v>40908</v>
      </c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ht="12.6" customHeight="1" thickBot="1">
      <c r="A5" s="73">
        <v>1</v>
      </c>
      <c r="B5" s="71" t="s">
        <v>3</v>
      </c>
      <c r="C5" s="69">
        <f>Charges!C5/N5</f>
        <v>880.87656991767324</v>
      </c>
      <c r="D5" s="18">
        <f>Charges!D5/N5</f>
        <v>575.77654588065616</v>
      </c>
      <c r="E5" s="18">
        <f>Charges!E5/N5</f>
        <v>1345.4068866053722</v>
      </c>
      <c r="F5" s="19">
        <f>Charges!F5/N5</f>
        <v>1234.4455862027523</v>
      </c>
      <c r="G5" s="18">
        <f>Charges!G5/N5</f>
        <v>195.15065200408628</v>
      </c>
      <c r="H5" s="18">
        <f>Charges!H5/N5</f>
        <v>778.11642930112373</v>
      </c>
      <c r="I5" s="19">
        <f>Charges!I5/N5</f>
        <v>986.27357129980169</v>
      </c>
      <c r="J5" s="18">
        <f>Charges!J5/N5</f>
        <v>908.09554714259957</v>
      </c>
      <c r="K5" s="18">
        <f>Charges!K5/N5</f>
        <v>150.79511447629349</v>
      </c>
      <c r="L5" s="74">
        <f>Charges!L5/N5</f>
        <v>1306.0841295595217</v>
      </c>
      <c r="M5" s="80"/>
      <c r="N5" s="85">
        <v>33282</v>
      </c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ht="12.6" customHeight="1">
      <c r="A6" s="75">
        <v>2</v>
      </c>
      <c r="B6" s="72" t="s">
        <v>4</v>
      </c>
      <c r="C6" s="70">
        <f>Charges!C6/N6</f>
        <v>408.14747081712062</v>
      </c>
      <c r="D6" s="22">
        <f>Charges!D6/N6</f>
        <v>142.73852140077821</v>
      </c>
      <c r="E6" s="22">
        <f>Charges!E6/N6</f>
        <v>1118.4299610894941</v>
      </c>
      <c r="F6" s="23">
        <f>Charges!F6/N6</f>
        <v>547.50272373540861</v>
      </c>
      <c r="G6" s="21">
        <f>Charges!G6/N6</f>
        <v>29.452918287937742</v>
      </c>
      <c r="H6" s="22">
        <f>Charges!H6/N6</f>
        <v>1138.8583657587549</v>
      </c>
      <c r="I6" s="22">
        <f>Charges!I6/N6</f>
        <v>576.71595330739297</v>
      </c>
      <c r="J6" s="22">
        <f>Charges!J6/N6</f>
        <v>727.33657587548635</v>
      </c>
      <c r="K6" s="24">
        <f>Charges!K6/N6</f>
        <v>15.401945525291829</v>
      </c>
      <c r="L6" s="76">
        <f>Charges!L6/N6</f>
        <v>610.43618677042798</v>
      </c>
      <c r="M6" s="80"/>
      <c r="N6" s="85">
        <v>2570</v>
      </c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spans="1:26" ht="12.6" customHeight="1" thickBot="1">
      <c r="A7" s="75">
        <v>3</v>
      </c>
      <c r="B7" s="72" t="s">
        <v>5</v>
      </c>
      <c r="C7" s="69">
        <f>Charges!C7/N7</f>
        <v>617.23740786240785</v>
      </c>
      <c r="D7" s="18">
        <f>Charges!D7/N7</f>
        <v>156.65909090909091</v>
      </c>
      <c r="E7" s="18">
        <f>Charges!E7/N7</f>
        <v>1239.3602579852579</v>
      </c>
      <c r="F7" s="19">
        <f>Charges!F7/N7</f>
        <v>473.03562653562653</v>
      </c>
      <c r="G7" s="18">
        <f>Charges!G7/N7</f>
        <v>33.123771498771497</v>
      </c>
      <c r="H7" s="18">
        <f>Charges!H7/N7</f>
        <v>455.39803439803438</v>
      </c>
      <c r="I7" s="19">
        <f>Charges!I7/N7</f>
        <v>423.29791154791155</v>
      </c>
      <c r="J7" s="18">
        <f>Charges!J7/N7</f>
        <v>662.5282555282555</v>
      </c>
      <c r="K7" s="18">
        <f>Charges!K7/N7</f>
        <v>883.87561425061426</v>
      </c>
      <c r="L7" s="74">
        <f>Charges!L7/N7</f>
        <v>1215.7653562653563</v>
      </c>
      <c r="M7" s="80"/>
      <c r="N7" s="85">
        <v>3256</v>
      </c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spans="1:26" ht="12.6" customHeight="1">
      <c r="A8" s="75">
        <v>71</v>
      </c>
      <c r="B8" s="72" t="s">
        <v>55</v>
      </c>
      <c r="C8" s="70">
        <f>Charges!C8/N8</f>
        <v>381.81022350993379</v>
      </c>
      <c r="D8" s="22">
        <f>Charges!D8/N8</f>
        <v>112.77069536423841</v>
      </c>
      <c r="E8" s="22">
        <f>Charges!E8/N8</f>
        <v>1755.6405215231789</v>
      </c>
      <c r="F8" s="23">
        <f>Charges!F8/N8</f>
        <v>346.49296357615896</v>
      </c>
      <c r="G8" s="21">
        <f>Charges!G8/N8</f>
        <v>34.693501655629142</v>
      </c>
      <c r="H8" s="22">
        <f>Charges!H8/N8</f>
        <v>511.50620860927154</v>
      </c>
      <c r="I8" s="22">
        <f>Charges!I8/N8</f>
        <v>406.70529801324506</v>
      </c>
      <c r="J8" s="22">
        <f>Charges!J8/N8</f>
        <v>868.76407284768209</v>
      </c>
      <c r="K8" s="24">
        <f>Charges!K8/N8</f>
        <v>20.679014900662253</v>
      </c>
      <c r="L8" s="76">
        <f>Charges!L8/N8</f>
        <v>1342.8710678807947</v>
      </c>
      <c r="M8" s="80"/>
      <c r="N8" s="85">
        <v>4832</v>
      </c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spans="1:26" ht="12.6" customHeight="1" thickBot="1">
      <c r="A9" s="75">
        <v>6</v>
      </c>
      <c r="B9" s="72" t="s">
        <v>6</v>
      </c>
      <c r="C9" s="69">
        <f>Charges!C9/N9</f>
        <v>393.90153452685422</v>
      </c>
      <c r="D9" s="18">
        <f>Charges!D9/N9</f>
        <v>217.56329923273657</v>
      </c>
      <c r="E9" s="18">
        <f>Charges!E9/N9</f>
        <v>1224.4942455242967</v>
      </c>
      <c r="F9" s="19">
        <f>Charges!F9/N9</f>
        <v>342.23465473145779</v>
      </c>
      <c r="G9" s="18">
        <f>Charges!G9/N9</f>
        <v>33.229539641943731</v>
      </c>
      <c r="H9" s="18">
        <f>Charges!H9/N9</f>
        <v>454.55690537084399</v>
      </c>
      <c r="I9" s="19">
        <f>Charges!I9/N9</f>
        <v>417.06841432225065</v>
      </c>
      <c r="J9" s="18">
        <f>Charges!J9/N9</f>
        <v>791.42710997442452</v>
      </c>
      <c r="K9" s="18">
        <f>Charges!K9/N9</f>
        <v>844.43989769820973</v>
      </c>
      <c r="L9" s="74">
        <f>Charges!L9/N9</f>
        <v>559.26406649616365</v>
      </c>
      <c r="M9" s="80"/>
      <c r="N9" s="85">
        <v>1564</v>
      </c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spans="1:26" ht="12.6" customHeight="1">
      <c r="A10" s="75">
        <v>7</v>
      </c>
      <c r="B10" s="72" t="s">
        <v>7</v>
      </c>
      <c r="C10" s="70">
        <f>Charges!C10/N10</f>
        <v>439.94761655316921</v>
      </c>
      <c r="D10" s="22">
        <f>Charges!D10/N10</f>
        <v>142.72289156626505</v>
      </c>
      <c r="E10" s="22">
        <f>Charges!E10/N10</f>
        <v>1554.6568884232584</v>
      </c>
      <c r="F10" s="23">
        <f>Charges!F10/N10</f>
        <v>189.62283918281824</v>
      </c>
      <c r="G10" s="21">
        <f>Charges!G10/N10</f>
        <v>34.919853326348871</v>
      </c>
      <c r="H10" s="22">
        <f>Charges!H10/N10</f>
        <v>562.26558407543212</v>
      </c>
      <c r="I10" s="22">
        <f>Charges!I10/N10</f>
        <v>478.13043478260869</v>
      </c>
      <c r="J10" s="22">
        <f>Charges!J10/N10</f>
        <v>717.36196961760083</v>
      </c>
      <c r="K10" s="24">
        <f>Charges!K10/N10</f>
        <v>155.90256678889472</v>
      </c>
      <c r="L10" s="76">
        <f>Charges!L10/N10</f>
        <v>593.46097433211105</v>
      </c>
      <c r="M10" s="80"/>
      <c r="N10" s="85">
        <v>1909</v>
      </c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spans="1:26" ht="12.6" customHeight="1" thickBot="1">
      <c r="A11" s="75">
        <v>8</v>
      </c>
      <c r="B11" s="72" t="s">
        <v>8</v>
      </c>
      <c r="C11" s="69">
        <f>Charges!C11/N11</f>
        <v>812.63779527559052</v>
      </c>
      <c r="D11" s="18">
        <f>Charges!D11/N11</f>
        <v>116.03543307086615</v>
      </c>
      <c r="E11" s="18">
        <f>Charges!E11/N11</f>
        <v>1169.5787401574803</v>
      </c>
      <c r="F11" s="19">
        <f>Charges!F11/N11</f>
        <v>64.433070866141733</v>
      </c>
      <c r="G11" s="18">
        <f>Charges!G11/N11</f>
        <v>61.04330708661417</v>
      </c>
      <c r="H11" s="18">
        <f>Charges!H11/N11</f>
        <v>413.52362204724409</v>
      </c>
      <c r="I11" s="19">
        <f>Charges!I11/N11</f>
        <v>772.14566929133855</v>
      </c>
      <c r="J11" s="18">
        <f>Charges!J11/N11</f>
        <v>777.40157480314963</v>
      </c>
      <c r="K11" s="18">
        <f>Charges!K11/N11</f>
        <v>211.98425196850394</v>
      </c>
      <c r="L11" s="74">
        <f>Charges!L11/N11</f>
        <v>672.11811023622045</v>
      </c>
      <c r="M11" s="80"/>
      <c r="N11" s="85">
        <v>254</v>
      </c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spans="1:26" ht="12.6" customHeight="1">
      <c r="A12" s="75">
        <v>9</v>
      </c>
      <c r="B12" s="72" t="s">
        <v>9</v>
      </c>
      <c r="C12" s="70">
        <f>Charges!C12/N12</f>
        <v>329.9617117117117</v>
      </c>
      <c r="D12" s="22">
        <f>Charges!D12/N12</f>
        <v>149.97612612612613</v>
      </c>
      <c r="E12" s="22">
        <f>Charges!E12/N12</f>
        <v>1115.3488738738738</v>
      </c>
      <c r="F12" s="23">
        <f>Charges!F12/N12</f>
        <v>319.69054054054055</v>
      </c>
      <c r="G12" s="21">
        <f>Charges!G12/N12</f>
        <v>37.284909909909906</v>
      </c>
      <c r="H12" s="22">
        <f>Charges!H12/N12</f>
        <v>542.78423423423419</v>
      </c>
      <c r="I12" s="22">
        <f>Charges!I12/N12</f>
        <v>256.02117117117115</v>
      </c>
      <c r="J12" s="22">
        <f>Charges!J12/N12</f>
        <v>647.61711711711712</v>
      </c>
      <c r="K12" s="24">
        <f>Charges!K12/N12</f>
        <v>768.61328828828835</v>
      </c>
      <c r="L12" s="76">
        <f>Charges!L12/N12</f>
        <v>566.64369369369365</v>
      </c>
      <c r="M12" s="80"/>
      <c r="N12" s="85">
        <v>4440</v>
      </c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spans="1:26" ht="12.6" customHeight="1" thickBot="1">
      <c r="A13" s="75">
        <v>10</v>
      </c>
      <c r="B13" s="72" t="s">
        <v>10</v>
      </c>
      <c r="C13" s="69">
        <f>Charges!C13/N13</f>
        <v>394.57023933402706</v>
      </c>
      <c r="D13" s="18">
        <f>Charges!D13/N13</f>
        <v>99.768990634755468</v>
      </c>
      <c r="E13" s="18">
        <f>Charges!E13/N13</f>
        <v>1601.7367325702394</v>
      </c>
      <c r="F13" s="19">
        <f>Charges!F13/N13</f>
        <v>142.14984391259105</v>
      </c>
      <c r="G13" s="18">
        <f>Charges!G13/N13</f>
        <v>35.475546305931324</v>
      </c>
      <c r="H13" s="18">
        <f>Charges!H13/N13</f>
        <v>435.36316337148804</v>
      </c>
      <c r="I13" s="19">
        <f>Charges!I13/N13</f>
        <v>589.97190426638917</v>
      </c>
      <c r="J13" s="18">
        <f>Charges!J13/N13</f>
        <v>704.48178980228931</v>
      </c>
      <c r="K13" s="18">
        <f>Charges!K13/N13</f>
        <v>1201.537981269511</v>
      </c>
      <c r="L13" s="74">
        <f>Charges!L13/N13</f>
        <v>296.20187304890737</v>
      </c>
      <c r="M13" s="80"/>
      <c r="N13" s="85">
        <v>961</v>
      </c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spans="1:26" ht="12.6" customHeight="1">
      <c r="A14" s="75">
        <v>11</v>
      </c>
      <c r="B14" s="72" t="s">
        <v>11</v>
      </c>
      <c r="C14" s="70">
        <f>Charges!C14/N14</f>
        <v>484.45348133198792</v>
      </c>
      <c r="D14" s="22">
        <f>Charges!D14/N14</f>
        <v>170.22280524722501</v>
      </c>
      <c r="E14" s="22">
        <f>Charges!E14/N14</f>
        <v>1417.1959636730576</v>
      </c>
      <c r="F14" s="23">
        <f>Charges!F14/N14</f>
        <v>492.91846619576188</v>
      </c>
      <c r="G14" s="21">
        <f>Charges!G14/N14</f>
        <v>33.316044399596365</v>
      </c>
      <c r="H14" s="22">
        <f>Charges!H14/N14</f>
        <v>650.85489404641771</v>
      </c>
      <c r="I14" s="22">
        <f>Charges!I14/N14</f>
        <v>456.17699293642784</v>
      </c>
      <c r="J14" s="22">
        <f>Charges!J14/N14</f>
        <v>591.95842583249248</v>
      </c>
      <c r="K14" s="24">
        <f>Charges!K14/N14</f>
        <v>1275.1406659939455</v>
      </c>
      <c r="L14" s="76">
        <f>Charges!L14/N14</f>
        <v>488.06720484359232</v>
      </c>
      <c r="M14" s="80"/>
      <c r="N14" s="85">
        <v>4955</v>
      </c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 ht="12.6" customHeight="1" thickBot="1">
      <c r="A15" s="75">
        <v>12</v>
      </c>
      <c r="B15" s="72" t="s">
        <v>12</v>
      </c>
      <c r="C15" s="69">
        <f>Charges!C15/N15</f>
        <v>475.3643919510061</v>
      </c>
      <c r="D15" s="18">
        <f>Charges!D15/N15</f>
        <v>299.78718285214347</v>
      </c>
      <c r="E15" s="18">
        <f>Charges!E15/N15</f>
        <v>1310.829615048119</v>
      </c>
      <c r="F15" s="19">
        <f>Charges!F15/N15</f>
        <v>276.03346456692913</v>
      </c>
      <c r="G15" s="18">
        <f>Charges!G15/N15</f>
        <v>31.25699912510936</v>
      </c>
      <c r="H15" s="18">
        <f>Charges!H15/N15</f>
        <v>476.07414698162728</v>
      </c>
      <c r="I15" s="19">
        <f>Charges!I15/N15</f>
        <v>275.82786526684163</v>
      </c>
      <c r="J15" s="18">
        <f>Charges!J15/N15</f>
        <v>711.19728783902008</v>
      </c>
      <c r="K15" s="18">
        <f>Charges!K15/N15</f>
        <v>780.93810148731404</v>
      </c>
      <c r="L15" s="74">
        <f>Charges!L15/N15</f>
        <v>691.42497812773399</v>
      </c>
      <c r="M15" s="80"/>
      <c r="N15" s="85">
        <v>4572</v>
      </c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 ht="12.6" customHeight="1">
      <c r="A16" s="75">
        <v>73</v>
      </c>
      <c r="B16" s="72" t="s">
        <v>66</v>
      </c>
      <c r="C16" s="70">
        <f>Charges!C16/N16</f>
        <v>317.76876336221449</v>
      </c>
      <c r="D16" s="22">
        <f>Charges!D16/N16</f>
        <v>116.20749409249466</v>
      </c>
      <c r="E16" s="22">
        <f>Charges!E16/N16</f>
        <v>1300.312253853944</v>
      </c>
      <c r="F16" s="23">
        <f>Charges!F16/N16</f>
        <v>287.2304489704062</v>
      </c>
      <c r="G16" s="21">
        <f>Charges!G16/N16</f>
        <v>32.463711038595704</v>
      </c>
      <c r="H16" s="22">
        <f>Charges!H16/N16</f>
        <v>716.83087656126929</v>
      </c>
      <c r="I16" s="22">
        <f>Charges!I16/N16</f>
        <v>337.3596264206144</v>
      </c>
      <c r="J16" s="22">
        <f>Charges!J16/N16</f>
        <v>549.08484302914371</v>
      </c>
      <c r="K16" s="24">
        <f>Charges!K16/N16</f>
        <v>284.09935861370542</v>
      </c>
      <c r="L16" s="76">
        <f>Charges!L16/N16</f>
        <v>953.54697873298073</v>
      </c>
      <c r="M16" s="80"/>
      <c r="N16" s="85">
        <v>8887</v>
      </c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1:26" ht="12.6" customHeight="1" thickBot="1">
      <c r="A17" s="75">
        <v>15</v>
      </c>
      <c r="B17" s="72" t="s">
        <v>15</v>
      </c>
      <c r="C17" s="69">
        <f>Charges!C17/N17</f>
        <v>356.94877192982455</v>
      </c>
      <c r="D17" s="18">
        <f>Charges!D17/N17</f>
        <v>146.31315789473683</v>
      </c>
      <c r="E17" s="18">
        <f>Charges!E17/N17</f>
        <v>1199.0278947368422</v>
      </c>
      <c r="F17" s="19">
        <f>Charges!F17/N17</f>
        <v>276.99877192982456</v>
      </c>
      <c r="G17" s="18">
        <f>Charges!G17/N17</f>
        <v>33.234561403508771</v>
      </c>
      <c r="H17" s="18">
        <f>Charges!H17/N17</f>
        <v>640.59350877192981</v>
      </c>
      <c r="I17" s="19">
        <f>Charges!I17/N17</f>
        <v>329.69298245614033</v>
      </c>
      <c r="J17" s="18">
        <f>Charges!J17/N17</f>
        <v>466.85771929824563</v>
      </c>
      <c r="K17" s="18">
        <f>Charges!K17/N17</f>
        <v>882.26947368421054</v>
      </c>
      <c r="L17" s="74">
        <f>Charges!L17/N17</f>
        <v>408.18298245614034</v>
      </c>
      <c r="M17" s="80"/>
      <c r="N17" s="85">
        <v>5700</v>
      </c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 ht="12.6" customHeight="1">
      <c r="A18" s="75">
        <v>16</v>
      </c>
      <c r="B18" s="72" t="s">
        <v>16</v>
      </c>
      <c r="C18" s="70">
        <f>Charges!C18/N18</f>
        <v>306.99055591328613</v>
      </c>
      <c r="D18" s="22">
        <f>Charges!D18/N18</f>
        <v>140.72934106031337</v>
      </c>
      <c r="E18" s="22">
        <f>Charges!E18/N18</f>
        <v>1351.9098518995493</v>
      </c>
      <c r="F18" s="23">
        <f>Charges!F18/N18</f>
        <v>122.2236531444516</v>
      </c>
      <c r="G18" s="21">
        <f>Charges!G18/N18</f>
        <v>34.965443228160552</v>
      </c>
      <c r="H18" s="22">
        <f>Charges!H18/N18</f>
        <v>620.05838162695852</v>
      </c>
      <c r="I18" s="22">
        <f>Charges!I18/N18</f>
        <v>557.19188667095943</v>
      </c>
      <c r="J18" s="22">
        <f>Charges!J18/N18</f>
        <v>650.65550547327757</v>
      </c>
      <c r="K18" s="24">
        <f>Charges!K18/N18</f>
        <v>436.51255634256279</v>
      </c>
      <c r="L18" s="76">
        <f>Charges!L18/N18</f>
        <v>324.67267654003007</v>
      </c>
      <c r="M18" s="80"/>
      <c r="N18" s="85">
        <v>4659</v>
      </c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spans="1:26" ht="12.6" customHeight="1" thickBot="1">
      <c r="A19" s="75">
        <v>18</v>
      </c>
      <c r="B19" s="72" t="s">
        <v>18</v>
      </c>
      <c r="C19" s="69">
        <f>Charges!C19/N19</f>
        <v>395.88574126534468</v>
      </c>
      <c r="D19" s="18">
        <f>Charges!D19/N19</f>
        <v>91.305949008498587</v>
      </c>
      <c r="E19" s="18">
        <f>Charges!E19/N19</f>
        <v>1202.3493862134089</v>
      </c>
      <c r="F19" s="19">
        <f>Charges!F19/N19</f>
        <v>67.76298394711992</v>
      </c>
      <c r="G19" s="18">
        <f>Charges!G19/N19</f>
        <v>32.419263456090654</v>
      </c>
      <c r="H19" s="18">
        <f>Charges!H19/N19</f>
        <v>505.29933899905569</v>
      </c>
      <c r="I19" s="19">
        <f>Charges!I19/N19</f>
        <v>391.81586402266288</v>
      </c>
      <c r="J19" s="18">
        <f>Charges!J19/N19</f>
        <v>549.37960339943345</v>
      </c>
      <c r="K19" s="18">
        <f>Charges!K19/N19</f>
        <v>646.27573182247409</v>
      </c>
      <c r="L19" s="74">
        <f>Charges!L19/N19</f>
        <v>442.53163361661944</v>
      </c>
      <c r="M19" s="80"/>
      <c r="N19" s="85">
        <v>1059</v>
      </c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spans="1:26" ht="12.6" customHeight="1">
      <c r="A20" s="75">
        <v>19</v>
      </c>
      <c r="B20" s="72" t="s">
        <v>19</v>
      </c>
      <c r="C20" s="70">
        <f>Charges!C20/N20</f>
        <v>1016.1052631578947</v>
      </c>
      <c r="D20" s="22">
        <f>Charges!D20/N20</f>
        <v>197.22105263157894</v>
      </c>
      <c r="E20" s="22">
        <f>Charges!E20/N20</f>
        <v>473.91578947368419</v>
      </c>
      <c r="F20" s="23">
        <f>Charges!F20/N20</f>
        <v>34.06315789473684</v>
      </c>
      <c r="G20" s="21">
        <f>Charges!G20/N20</f>
        <v>81.578947368421055</v>
      </c>
      <c r="H20" s="22">
        <f>Charges!H20/N20</f>
        <v>357.45263157894738</v>
      </c>
      <c r="I20" s="22">
        <f>Charges!I20/N20</f>
        <v>395.90526315789475</v>
      </c>
      <c r="J20" s="22">
        <f>Charges!J20/N20</f>
        <v>776.03157894736842</v>
      </c>
      <c r="K20" s="24">
        <f>Charges!K20/N20</f>
        <v>120.87368421052632</v>
      </c>
      <c r="L20" s="76">
        <f>Charges!L20/N20</f>
        <v>498.88421052631577</v>
      </c>
      <c r="M20" s="80"/>
      <c r="N20" s="85">
        <v>95</v>
      </c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spans="1:26" ht="12.6" customHeight="1" thickBot="1">
      <c r="A21" s="75">
        <v>20</v>
      </c>
      <c r="B21" s="72" t="s">
        <v>20</v>
      </c>
      <c r="C21" s="69">
        <f>Charges!C21/N21</f>
        <v>261.90873533246412</v>
      </c>
      <c r="D21" s="18">
        <f>Charges!D21/N21</f>
        <v>121.23494132985658</v>
      </c>
      <c r="E21" s="18">
        <f>Charges!E21/N21</f>
        <v>1479.1426336375489</v>
      </c>
      <c r="F21" s="19">
        <f>Charges!F21/N21</f>
        <v>190.91473272490222</v>
      </c>
      <c r="G21" s="18">
        <f>Charges!G21/N21</f>
        <v>31.338983050847457</v>
      </c>
      <c r="H21" s="18">
        <f>Charges!H21/N21</f>
        <v>586.2790091264668</v>
      </c>
      <c r="I21" s="19">
        <f>Charges!I21/N21</f>
        <v>239.17861799217732</v>
      </c>
      <c r="J21" s="18">
        <f>Charges!J21/N21</f>
        <v>565.22607561929601</v>
      </c>
      <c r="K21" s="18">
        <f>Charges!K21/N21</f>
        <v>187.82425032594523</v>
      </c>
      <c r="L21" s="74">
        <f>Charges!L21/N21</f>
        <v>601.37940026075614</v>
      </c>
      <c r="M21" s="80"/>
      <c r="N21" s="85">
        <v>3835</v>
      </c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ht="12.6" customHeight="1">
      <c r="A22" s="75">
        <v>21</v>
      </c>
      <c r="B22" s="72" t="s">
        <v>21</v>
      </c>
      <c r="C22" s="70">
        <f>Charges!C22/N22</f>
        <v>353.88572905894517</v>
      </c>
      <c r="D22" s="22">
        <f>Charges!D22/N22</f>
        <v>144.38883143743536</v>
      </c>
      <c r="E22" s="22">
        <f>Charges!E22/N22</f>
        <v>1270.2140641158221</v>
      </c>
      <c r="F22" s="23">
        <f>Charges!F22/N22</f>
        <v>99.191830403309197</v>
      </c>
      <c r="G22" s="21">
        <f>Charges!G22/N22</f>
        <v>32.673733195449842</v>
      </c>
      <c r="H22" s="22">
        <f>Charges!H22/N22</f>
        <v>465.92916235780763</v>
      </c>
      <c r="I22" s="22">
        <f>Charges!I22/N22</f>
        <v>361.83505687693901</v>
      </c>
      <c r="J22" s="22">
        <f>Charges!J22/N22</f>
        <v>642.45087900723888</v>
      </c>
      <c r="K22" s="24">
        <f>Charges!K22/N22</f>
        <v>246.07445708376423</v>
      </c>
      <c r="L22" s="76">
        <f>Charges!L22/N22</f>
        <v>834.19286452947256</v>
      </c>
      <c r="M22" s="80"/>
      <c r="N22" s="85">
        <v>1934</v>
      </c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ht="12.6" customHeight="1" thickBot="1">
      <c r="A23" s="75">
        <v>22</v>
      </c>
      <c r="B23" s="72" t="s">
        <v>22</v>
      </c>
      <c r="C23" s="69">
        <f>Charges!C23/N23</f>
        <v>379.99380165289256</v>
      </c>
      <c r="D23" s="18">
        <f>Charges!D23/N23</f>
        <v>151.39421487603306</v>
      </c>
      <c r="E23" s="18">
        <f>Charges!E23/N23</f>
        <v>1473.3933884297521</v>
      </c>
      <c r="F23" s="19">
        <f>Charges!F23/N23</f>
        <v>362.01776859504133</v>
      </c>
      <c r="G23" s="18">
        <f>Charges!G23/N23</f>
        <v>33.356611570247935</v>
      </c>
      <c r="H23" s="18">
        <f>Charges!H23/N23</f>
        <v>814.57520661157025</v>
      </c>
      <c r="I23" s="19">
        <f>Charges!I23/N23</f>
        <v>336.96487603305786</v>
      </c>
      <c r="J23" s="18">
        <f>Charges!J23/N23</f>
        <v>646.96652892561985</v>
      </c>
      <c r="K23" s="18">
        <f>Charges!K23/N23</f>
        <v>38.526859504132233</v>
      </c>
      <c r="L23" s="74">
        <f>Charges!L23/N23</f>
        <v>289.91652892561984</v>
      </c>
      <c r="M23" s="80"/>
      <c r="N23" s="85">
        <v>2420</v>
      </c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ht="12.6" customHeight="1">
      <c r="A24" s="75">
        <v>23</v>
      </c>
      <c r="B24" s="72" t="s">
        <v>23</v>
      </c>
      <c r="C24" s="70">
        <f>Charges!C24/N24</f>
        <v>327.35585585585585</v>
      </c>
      <c r="D24" s="22">
        <f>Charges!D24/N24</f>
        <v>78.270270270270274</v>
      </c>
      <c r="E24" s="22">
        <f>Charges!E24/N24</f>
        <v>1764.4684684684685</v>
      </c>
      <c r="F24" s="23">
        <f>Charges!F24/N24</f>
        <v>47.873873873873876</v>
      </c>
      <c r="G24" s="21">
        <f>Charges!G24/N24</f>
        <v>49.725225225225223</v>
      </c>
      <c r="H24" s="22">
        <f>Charges!H24/N24</f>
        <v>502.63063063063061</v>
      </c>
      <c r="I24" s="22">
        <f>Charges!I24/N24</f>
        <v>84.5</v>
      </c>
      <c r="J24" s="22">
        <f>Charges!J24/N24</f>
        <v>580.32432432432438</v>
      </c>
      <c r="K24" s="24">
        <f>Charges!K24/N24</f>
        <v>255.95045045045046</v>
      </c>
      <c r="L24" s="76">
        <f>Charges!L24/N24</f>
        <v>596.77027027027032</v>
      </c>
      <c r="M24" s="80"/>
      <c r="N24" s="85">
        <v>222</v>
      </c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ht="12.6" customHeight="1" thickBot="1">
      <c r="A25" s="75">
        <v>24</v>
      </c>
      <c r="B25" s="72" t="s">
        <v>24</v>
      </c>
      <c r="C25" s="69">
        <f>Charges!C25/N25</f>
        <v>296.30327868852459</v>
      </c>
      <c r="D25" s="18">
        <f>Charges!D25/N25</f>
        <v>78.008196721311478</v>
      </c>
      <c r="E25" s="18">
        <f>Charges!E25/N25</f>
        <v>1855.311475409836</v>
      </c>
      <c r="F25" s="19">
        <f>Charges!F25/N25</f>
        <v>23.946721311475411</v>
      </c>
      <c r="G25" s="18">
        <f>Charges!G25/N25</f>
        <v>48.319672131147541</v>
      </c>
      <c r="H25" s="18">
        <f>Charges!H25/N25</f>
        <v>417.60245901639342</v>
      </c>
      <c r="I25" s="19">
        <f>Charges!I25/N25</f>
        <v>252.85655737704917</v>
      </c>
      <c r="J25" s="18">
        <f>Charges!J25/N25</f>
        <v>551.46721311475414</v>
      </c>
      <c r="K25" s="18">
        <f>Charges!K25/N25</f>
        <v>233.40573770491804</v>
      </c>
      <c r="L25" s="74">
        <f>Charges!L25/N25</f>
        <v>188.35655737704917</v>
      </c>
      <c r="M25" s="80"/>
      <c r="N25" s="85">
        <v>244</v>
      </c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ht="12.6" customHeight="1">
      <c r="A26" s="75">
        <v>25</v>
      </c>
      <c r="B26" s="72" t="s">
        <v>25</v>
      </c>
      <c r="C26" s="70">
        <f>Charges!C26/N26</f>
        <v>506.86153846153849</v>
      </c>
      <c r="D26" s="22">
        <f>Charges!D26/N26</f>
        <v>94.419230769230765</v>
      </c>
      <c r="E26" s="22">
        <f>Charges!E26/N26</f>
        <v>1609.3076923076924</v>
      </c>
      <c r="F26" s="23">
        <f>Charges!F26/N26</f>
        <v>188.12307692307692</v>
      </c>
      <c r="G26" s="21">
        <f>Charges!G26/N26</f>
        <v>33.080769230769228</v>
      </c>
      <c r="H26" s="22">
        <f>Charges!H26/N26</f>
        <v>670.24230769230769</v>
      </c>
      <c r="I26" s="22">
        <f>Charges!I26/N26</f>
        <v>592.48076923076928</v>
      </c>
      <c r="J26" s="22">
        <f>Charges!J26/N26</f>
        <v>1162.4076923076923</v>
      </c>
      <c r="K26" s="24">
        <f>Charges!K26/N26</f>
        <v>76.842307692307699</v>
      </c>
      <c r="L26" s="76">
        <f>Charges!L26/N26</f>
        <v>1108.5538461538461</v>
      </c>
      <c r="M26" s="80"/>
      <c r="N26" s="85">
        <v>260</v>
      </c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ht="12.6" customHeight="1" thickBot="1">
      <c r="A27" s="75">
        <v>72</v>
      </c>
      <c r="B27" s="72" t="s">
        <v>56</v>
      </c>
      <c r="C27" s="69">
        <f>Charges!C27/N27</f>
        <v>406.60025789813022</v>
      </c>
      <c r="D27" s="18">
        <f>Charges!D27/N27</f>
        <v>253.02800036842589</v>
      </c>
      <c r="E27" s="18">
        <f>Charges!E27/N27</f>
        <v>1592.5630468821957</v>
      </c>
      <c r="F27" s="19">
        <f>Charges!F27/N27</f>
        <v>311.63571889103804</v>
      </c>
      <c r="G27" s="18">
        <f>Charges!G27/N27</f>
        <v>202.43943999263149</v>
      </c>
      <c r="H27" s="18">
        <f>Charges!H27/N27</f>
        <v>662.56148107211936</v>
      </c>
      <c r="I27" s="19">
        <f>Charges!I27/N27</f>
        <v>511.40757115225199</v>
      </c>
      <c r="J27" s="18">
        <f>Charges!J27/N27</f>
        <v>547.9363544257161</v>
      </c>
      <c r="K27" s="18">
        <f>Charges!K27/N27</f>
        <v>208.30846458506034</v>
      </c>
      <c r="L27" s="74">
        <f>Charges!L27/N27</f>
        <v>836.9932762273188</v>
      </c>
      <c r="M27" s="80"/>
      <c r="N27" s="85">
        <v>10857</v>
      </c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ht="12.6" customHeight="1">
      <c r="A28" s="75">
        <v>33</v>
      </c>
      <c r="B28" s="72" t="s">
        <v>26</v>
      </c>
      <c r="C28" s="70">
        <f>Charges!C28/N28</f>
        <v>741.57403189066065</v>
      </c>
      <c r="D28" s="22">
        <f>Charges!D28/N28</f>
        <v>153.56036446469247</v>
      </c>
      <c r="E28" s="22">
        <f>Charges!E28/N28</f>
        <v>1493.6788154897495</v>
      </c>
      <c r="F28" s="23">
        <f>Charges!F28/N28</f>
        <v>234.99772209567197</v>
      </c>
      <c r="G28" s="21">
        <f>Charges!G28/N28</f>
        <v>66.952164009111613</v>
      </c>
      <c r="H28" s="22">
        <f>Charges!H28/N28</f>
        <v>442.41913439635533</v>
      </c>
      <c r="I28" s="22">
        <f>Charges!I28/N28</f>
        <v>868.63325740318908</v>
      </c>
      <c r="J28" s="22">
        <f>Charges!J28/N28</f>
        <v>1306.9908883826879</v>
      </c>
      <c r="K28" s="24">
        <f>Charges!K28/N28</f>
        <v>68.84738041002278</v>
      </c>
      <c r="L28" s="76">
        <f>Charges!L28/N28</f>
        <v>890.49658314350802</v>
      </c>
      <c r="M28" s="80"/>
      <c r="N28" s="85">
        <v>439</v>
      </c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ht="12.6" customHeight="1" thickBot="1">
      <c r="A29" s="75">
        <v>35</v>
      </c>
      <c r="B29" s="72" t="s">
        <v>27</v>
      </c>
      <c r="C29" s="69">
        <f>Charges!C29/N29</f>
        <v>552.79970760233914</v>
      </c>
      <c r="D29" s="18">
        <f>Charges!D29/N29</f>
        <v>505.89181286549706</v>
      </c>
      <c r="E29" s="18">
        <f>Charges!E29/N29</f>
        <v>1373.4809941520468</v>
      </c>
      <c r="F29" s="19">
        <f>Charges!F29/N29</f>
        <v>205.82456140350877</v>
      </c>
      <c r="G29" s="18">
        <f>Charges!G29/N29</f>
        <v>69.089181286549703</v>
      </c>
      <c r="H29" s="18">
        <f>Charges!H29/N29</f>
        <v>400.96491228070175</v>
      </c>
      <c r="I29" s="19">
        <f>Charges!I29/N29</f>
        <v>622.85087719298247</v>
      </c>
      <c r="J29" s="18">
        <f>Charges!J29/N29</f>
        <v>740.39035087719299</v>
      </c>
      <c r="K29" s="18">
        <f>Charges!K29/N29</f>
        <v>713.90350877192986</v>
      </c>
      <c r="L29" s="74">
        <f>Charges!L29/N29</f>
        <v>708.46783625730995</v>
      </c>
      <c r="M29" s="80"/>
      <c r="N29" s="85">
        <v>684</v>
      </c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ht="12.6" customHeight="1">
      <c r="A30" s="75">
        <v>74</v>
      </c>
      <c r="B30" s="72" t="s">
        <v>67</v>
      </c>
      <c r="C30" s="70">
        <f>Charges!C30/N30</f>
        <v>381.51818766066839</v>
      </c>
      <c r="D30" s="22">
        <f>Charges!D30/N30</f>
        <v>146.48161953727507</v>
      </c>
      <c r="E30" s="22">
        <f>Charges!E30/N30</f>
        <v>1627.756298200514</v>
      </c>
      <c r="F30" s="23">
        <f>Charges!F30/N30</f>
        <v>108.43393316195373</v>
      </c>
      <c r="G30" s="21">
        <f>Charges!G30/N30</f>
        <v>31.652506426735219</v>
      </c>
      <c r="H30" s="22">
        <f>Charges!H30/N30</f>
        <v>529.56548843187659</v>
      </c>
      <c r="I30" s="22">
        <f>Charges!I30/N30</f>
        <v>415.43566838046274</v>
      </c>
      <c r="J30" s="22">
        <f>Charges!J30/N30</f>
        <v>258.41780205655527</v>
      </c>
      <c r="K30" s="24">
        <f>Charges!K30/N30</f>
        <v>202.88264781491003</v>
      </c>
      <c r="L30" s="76">
        <f>Charges!L30/N30</f>
        <v>384.08740359897172</v>
      </c>
      <c r="M30" s="80"/>
      <c r="N30" s="85">
        <v>15560</v>
      </c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2.6" customHeight="1" thickBot="1">
      <c r="A31" s="75">
        <v>49</v>
      </c>
      <c r="B31" s="72" t="s">
        <v>40</v>
      </c>
      <c r="C31" s="69">
        <f>Charges!C31/N31</f>
        <v>413.21860465116276</v>
      </c>
      <c r="D31" s="18">
        <f>Charges!D31/N31</f>
        <v>297.67906976744189</v>
      </c>
      <c r="E31" s="18">
        <f>Charges!E31/N31</f>
        <v>1072.1139534883721</v>
      </c>
      <c r="F31" s="19">
        <f>Charges!F31/N31</f>
        <v>224.67674418604651</v>
      </c>
      <c r="G31" s="18">
        <f>Charges!G31/N31</f>
        <v>31.788372093023256</v>
      </c>
      <c r="H31" s="18">
        <f>Charges!H31/N31</f>
        <v>401.72325581395347</v>
      </c>
      <c r="I31" s="19">
        <f>Charges!I31/N31</f>
        <v>688.1395348837209</v>
      </c>
      <c r="J31" s="18">
        <f>Charges!J31/N31</f>
        <v>571.68604651162786</v>
      </c>
      <c r="K31" s="18">
        <f>Charges!K31/N31</f>
        <v>217.26279069767443</v>
      </c>
      <c r="L31" s="74">
        <f>Charges!L31/N31</f>
        <v>310.5860465116279</v>
      </c>
      <c r="M31" s="80"/>
      <c r="N31" s="85">
        <v>430</v>
      </c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ht="12.6" customHeight="1">
      <c r="A32" s="75">
        <v>53</v>
      </c>
      <c r="B32" s="72" t="s">
        <v>44</v>
      </c>
      <c r="C32" s="70">
        <f>Charges!C32/N32</f>
        <v>603.96188207266232</v>
      </c>
      <c r="D32" s="22">
        <f>Charges!D32/N32</f>
        <v>308.74856065118126</v>
      </c>
      <c r="E32" s="22">
        <f>Charges!E32/N32</f>
        <v>2037.2581893984513</v>
      </c>
      <c r="F32" s="23">
        <f>Charges!F32/N32</f>
        <v>817.8840579710145</v>
      </c>
      <c r="G32" s="21">
        <f>Charges!G32/N32</f>
        <v>60.817947190788168</v>
      </c>
      <c r="H32" s="22">
        <f>Charges!H32/N32</f>
        <v>543.5210442723843</v>
      </c>
      <c r="I32" s="22">
        <f>Charges!I32/N32</f>
        <v>487.07861822513399</v>
      </c>
      <c r="J32" s="22">
        <f>Charges!J32/N32</f>
        <v>1179.8177486599166</v>
      </c>
      <c r="K32" s="24">
        <f>Charges!K32/N32</f>
        <v>517.62527297994836</v>
      </c>
      <c r="L32" s="76">
        <f>Charges!L32/N32</f>
        <v>1212.9248560651181</v>
      </c>
      <c r="M32" s="80"/>
      <c r="N32" s="85">
        <v>10074</v>
      </c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ht="12.6" customHeight="1" thickBot="1">
      <c r="A33" s="75">
        <v>54</v>
      </c>
      <c r="B33" s="72" t="s">
        <v>45</v>
      </c>
      <c r="C33" s="69">
        <f>Charges!C33/N33</f>
        <v>518.07330316742082</v>
      </c>
      <c r="D33" s="18">
        <f>Charges!D33/N33</f>
        <v>267.0099547511312</v>
      </c>
      <c r="E33" s="18">
        <f>Charges!E33/N33</f>
        <v>1209.0253393665159</v>
      </c>
      <c r="F33" s="19">
        <f>Charges!F33/N33</f>
        <v>420.14027149321265</v>
      </c>
      <c r="G33" s="18">
        <f>Charges!G33/N33</f>
        <v>5.497737556561086</v>
      </c>
      <c r="H33" s="18">
        <f>Charges!H33/N33</f>
        <v>774.5067873303168</v>
      </c>
      <c r="I33" s="19">
        <f>Charges!I33/N33</f>
        <v>788.68687782805432</v>
      </c>
      <c r="J33" s="18">
        <f>Charges!J33/N33</f>
        <v>666.48959276018104</v>
      </c>
      <c r="K33" s="18">
        <f>Charges!K33/N33</f>
        <v>154.37285067873304</v>
      </c>
      <c r="L33" s="74">
        <f>Charges!L33/N33</f>
        <v>564.30588235294113</v>
      </c>
      <c r="M33" s="80"/>
      <c r="N33" s="85">
        <v>1105</v>
      </c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 ht="12.6" customHeight="1">
      <c r="A34" s="75">
        <v>55</v>
      </c>
      <c r="B34" s="72" t="s">
        <v>46</v>
      </c>
      <c r="C34" s="70">
        <f>Charges!C34/N34</f>
        <v>427.671875</v>
      </c>
      <c r="D34" s="22">
        <f>Charges!D34/N34</f>
        <v>161.55000000000001</v>
      </c>
      <c r="E34" s="22">
        <f>Charges!E34/N34</f>
        <v>1673.9468750000001</v>
      </c>
      <c r="F34" s="23">
        <f>Charges!F34/N34</f>
        <v>26.359375</v>
      </c>
      <c r="G34" s="21">
        <f>Charges!G34/N34</f>
        <v>5.3687500000000004</v>
      </c>
      <c r="H34" s="22">
        <f>Charges!H34/N34</f>
        <v>360.6</v>
      </c>
      <c r="I34" s="22">
        <f>Charges!I34/N34</f>
        <v>341.80312500000002</v>
      </c>
      <c r="J34" s="22">
        <f>Charges!J34/N34</f>
        <v>190.41874999999999</v>
      </c>
      <c r="K34" s="24">
        <f>Charges!K34/N34</f>
        <v>73.518749999999997</v>
      </c>
      <c r="L34" s="76">
        <f>Charges!L34/N34</f>
        <v>214.421875</v>
      </c>
      <c r="M34" s="80"/>
      <c r="N34" s="85">
        <v>320</v>
      </c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 ht="12.6" customHeight="1" thickBot="1">
      <c r="A35" s="75">
        <v>56</v>
      </c>
      <c r="B35" s="72" t="s">
        <v>47</v>
      </c>
      <c r="C35" s="69">
        <f>Charges!C35/N35</f>
        <v>378.35993740219095</v>
      </c>
      <c r="D35" s="18">
        <f>Charges!D35/N35</f>
        <v>114.28638497652582</v>
      </c>
      <c r="E35" s="18">
        <f>Charges!E35/N35</f>
        <v>1490.5320813771518</v>
      </c>
      <c r="F35" s="19">
        <f>Charges!F35/N35</f>
        <v>172.67136150234742</v>
      </c>
      <c r="G35" s="18">
        <f>Charges!G35/N35</f>
        <v>30.758998435054774</v>
      </c>
      <c r="H35" s="18">
        <f>Charges!H35/N35</f>
        <v>478.69170579029736</v>
      </c>
      <c r="I35" s="19">
        <f>Charges!I35/N35</f>
        <v>413.74647887323943</v>
      </c>
      <c r="J35" s="18">
        <f>Charges!J35/N35</f>
        <v>260.06259780907669</v>
      </c>
      <c r="K35" s="18">
        <f>Charges!K35/N35</f>
        <v>63.818466353677621</v>
      </c>
      <c r="L35" s="74">
        <f>Charges!L35/N35</f>
        <v>172.36306729264476</v>
      </c>
      <c r="M35" s="80"/>
      <c r="N35" s="85">
        <v>639</v>
      </c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1:26" ht="12.6" customHeight="1">
      <c r="A36" s="75">
        <v>57</v>
      </c>
      <c r="B36" s="72" t="s">
        <v>48</v>
      </c>
      <c r="C36" s="70">
        <f>Charges!C36/N36</f>
        <v>355.98072805139185</v>
      </c>
      <c r="D36" s="22">
        <f>Charges!D36/N36</f>
        <v>296.27837259100642</v>
      </c>
      <c r="E36" s="22">
        <f>Charges!E36/N36</f>
        <v>1923.5910064239829</v>
      </c>
      <c r="F36" s="23">
        <f>Charges!F36/N36</f>
        <v>55.871520342612421</v>
      </c>
      <c r="G36" s="21">
        <f>Charges!G36/N36</f>
        <v>33.940042826552464</v>
      </c>
      <c r="H36" s="22">
        <f>Charges!H36/N36</f>
        <v>388.97002141327624</v>
      </c>
      <c r="I36" s="22">
        <f>Charges!I36/N36</f>
        <v>180.79443254817988</v>
      </c>
      <c r="J36" s="22">
        <f>Charges!J36/N36</f>
        <v>160.27837259100642</v>
      </c>
      <c r="K36" s="24">
        <f>Charges!K36/N36</f>
        <v>9.2633832976445394</v>
      </c>
      <c r="L36" s="76">
        <f>Charges!L36/N36</f>
        <v>181.82869379014988</v>
      </c>
      <c r="M36" s="80"/>
      <c r="N36" s="85">
        <v>467</v>
      </c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1:26" ht="12.6" customHeight="1" thickBot="1">
      <c r="A37" s="75">
        <v>58</v>
      </c>
      <c r="B37" s="72" t="s">
        <v>49</v>
      </c>
      <c r="C37" s="69">
        <f>Charges!C37/N37</f>
        <v>344.51476456504389</v>
      </c>
      <c r="D37" s="18">
        <f>Charges!D37/N37</f>
        <v>140.46528332003192</v>
      </c>
      <c r="E37" s="18">
        <f>Charges!E37/N37</f>
        <v>1739.098164405427</v>
      </c>
      <c r="F37" s="19">
        <f>Charges!F37/N37</f>
        <v>186.5243415802075</v>
      </c>
      <c r="G37" s="18">
        <f>Charges!G37/N37</f>
        <v>32.625698324022345</v>
      </c>
      <c r="H37" s="18">
        <f>Charges!H37/N37</f>
        <v>446.16121308858737</v>
      </c>
      <c r="I37" s="19">
        <f>Charges!I37/N37</f>
        <v>300.09018355945733</v>
      </c>
      <c r="J37" s="18">
        <f>Charges!J37/N37</f>
        <v>646.63367916999198</v>
      </c>
      <c r="K37" s="18">
        <f>Charges!K37/N37</f>
        <v>15.470071827613728</v>
      </c>
      <c r="L37" s="74">
        <f>Charges!L37/N37</f>
        <v>303.3806863527534</v>
      </c>
      <c r="M37" s="80"/>
      <c r="N37" s="85">
        <v>1253</v>
      </c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 ht="12.6" customHeight="1">
      <c r="A38" s="75">
        <v>59</v>
      </c>
      <c r="B38" s="72" t="s">
        <v>50</v>
      </c>
      <c r="C38" s="70">
        <f>Charges!C38/N38</f>
        <v>396.27385892116183</v>
      </c>
      <c r="D38" s="22">
        <f>Charges!D38/N38</f>
        <v>426.54771784232366</v>
      </c>
      <c r="E38" s="22">
        <f>Charges!E38/N38</f>
        <v>1754.1742738589212</v>
      </c>
      <c r="F38" s="23">
        <f>Charges!F38/N38</f>
        <v>32.377593360995853</v>
      </c>
      <c r="G38" s="21">
        <f>Charges!G38/N38</f>
        <v>40.182572614107883</v>
      </c>
      <c r="H38" s="22">
        <f>Charges!H38/N38</f>
        <v>371.21576763485479</v>
      </c>
      <c r="I38" s="22">
        <f>Charges!I38/N38</f>
        <v>374.88796680497927</v>
      </c>
      <c r="J38" s="22">
        <f>Charges!J38/N38</f>
        <v>812.15352697095432</v>
      </c>
      <c r="K38" s="24">
        <f>Charges!K38/N38</f>
        <v>186.06639004149378</v>
      </c>
      <c r="L38" s="76">
        <f>Charges!L38/N38</f>
        <v>40.510373443983404</v>
      </c>
      <c r="M38" s="80"/>
      <c r="N38" s="85">
        <v>241</v>
      </c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spans="1:26" ht="12.6" customHeight="1" thickBot="1">
      <c r="A39" s="75">
        <v>60</v>
      </c>
      <c r="B39" s="72" t="s">
        <v>51</v>
      </c>
      <c r="C39" s="69">
        <f>Charges!C39/N39</f>
        <v>529.4593287526427</v>
      </c>
      <c r="D39" s="18">
        <f>Charges!D39/N39</f>
        <v>500.62930761099364</v>
      </c>
      <c r="E39" s="18">
        <f>Charges!E39/N39</f>
        <v>1550.5825845665961</v>
      </c>
      <c r="F39" s="19">
        <f>Charges!F39/N39</f>
        <v>747.46316067653277</v>
      </c>
      <c r="G39" s="18">
        <f>Charges!G39/N39</f>
        <v>23.018076109936576</v>
      </c>
      <c r="H39" s="18">
        <f>Charges!H39/N39</f>
        <v>558.88353594080343</v>
      </c>
      <c r="I39" s="19">
        <f>Charges!I39/N39</f>
        <v>622.23144820295988</v>
      </c>
      <c r="J39" s="18">
        <f>Charges!J39/N39</f>
        <v>833.39146405919666</v>
      </c>
      <c r="K39" s="18">
        <f>Charges!K39/N39</f>
        <v>50.047621564482029</v>
      </c>
      <c r="L39" s="74">
        <f>Charges!L39/N39</f>
        <v>628.87077167019027</v>
      </c>
      <c r="M39" s="80"/>
      <c r="N39" s="85">
        <v>37840</v>
      </c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spans="1:26" ht="12.6" customHeight="1">
      <c r="A40" s="75">
        <v>61</v>
      </c>
      <c r="B40" s="72" t="s">
        <v>52</v>
      </c>
      <c r="C40" s="70">
        <f>Charges!C40/N40</f>
        <v>401.46188340807174</v>
      </c>
      <c r="D40" s="22">
        <f>Charges!D40/N40</f>
        <v>89.457399103139011</v>
      </c>
      <c r="E40" s="22">
        <f>Charges!E40/N40</f>
        <v>1248.7309417040358</v>
      </c>
      <c r="F40" s="23">
        <f>Charges!F40/N40</f>
        <v>262.50672645739911</v>
      </c>
      <c r="G40" s="21">
        <f>Charges!G40/N40</f>
        <v>24.941704035874441</v>
      </c>
      <c r="H40" s="22">
        <f>Charges!H40/N40</f>
        <v>449.5336322869955</v>
      </c>
      <c r="I40" s="22">
        <f>Charges!I40/N40</f>
        <v>506.92376681614348</v>
      </c>
      <c r="J40" s="22">
        <f>Charges!J40/N40</f>
        <v>120.13452914798206</v>
      </c>
      <c r="K40" s="24">
        <f>Charges!K40/N40</f>
        <v>66.753363228699556</v>
      </c>
      <c r="L40" s="76">
        <f>Charges!L40/N40</f>
        <v>382.00448430493276</v>
      </c>
      <c r="M40" s="80"/>
      <c r="N40" s="85">
        <v>223</v>
      </c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spans="1:26" ht="12.6" customHeight="1" thickBot="1">
      <c r="A41" s="75">
        <v>62</v>
      </c>
      <c r="B41" s="72" t="s">
        <v>53</v>
      </c>
      <c r="C41" s="69">
        <f>Charges!C41/N41</f>
        <v>440.34539813857293</v>
      </c>
      <c r="D41" s="18">
        <f>Charges!D41/N41</f>
        <v>107.28645294725956</v>
      </c>
      <c r="E41" s="18">
        <f>Charges!E41/N41</f>
        <v>1537.6887280248191</v>
      </c>
      <c r="F41" s="19">
        <f>Charges!F41/N41</f>
        <v>148.16856256463288</v>
      </c>
      <c r="G41" s="18">
        <f>Charges!G41/N41</f>
        <v>35.449844881075492</v>
      </c>
      <c r="H41" s="18">
        <f>Charges!H41/N41</f>
        <v>377.43329886246124</v>
      </c>
      <c r="I41" s="19">
        <f>Charges!I41/N41</f>
        <v>472.2306101344364</v>
      </c>
      <c r="J41" s="18">
        <f>Charges!J41/N41</f>
        <v>671.43950361944155</v>
      </c>
      <c r="K41" s="18">
        <f>Charges!K41/N41</f>
        <v>572.85005170630814</v>
      </c>
      <c r="L41" s="74">
        <f>Charges!L41/N41</f>
        <v>552.02688728024816</v>
      </c>
      <c r="M41" s="80"/>
      <c r="N41" s="85">
        <v>967</v>
      </c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spans="1:26" ht="18" customHeight="1">
      <c r="A42" s="126" t="s">
        <v>54</v>
      </c>
      <c r="B42" s="127"/>
      <c r="C42" s="21">
        <f>Charges!C42/N42</f>
        <v>528.88730066065932</v>
      </c>
      <c r="D42" s="22">
        <f>Charges!D42/N42</f>
        <v>327.12055442202427</v>
      </c>
      <c r="E42" s="22">
        <f>Charges!E42/N42</f>
        <v>1478.4426879526497</v>
      </c>
      <c r="F42" s="23">
        <f>Charges!F42/N42</f>
        <v>586.72606627400887</v>
      </c>
      <c r="G42" s="21">
        <f>Charges!G42/N42</f>
        <v>74.357472732632402</v>
      </c>
      <c r="H42" s="22">
        <f>Charges!H42/N42</f>
        <v>619.37136796351638</v>
      </c>
      <c r="I42" s="22">
        <f>Charges!I42/N42</f>
        <v>573.19300152015217</v>
      </c>
      <c r="J42" s="22">
        <f>Charges!J42/N42</f>
        <v>723.63863729632567</v>
      </c>
      <c r="K42" s="24">
        <f>Charges!K42/N42</f>
        <v>288.32025501563504</v>
      </c>
      <c r="L42" s="76">
        <f>Charges!L42/N42</f>
        <v>797.33035275621501</v>
      </c>
      <c r="M42" s="80"/>
      <c r="N42" s="85">
        <f>SUM(N5:N41)</f>
        <v>173009</v>
      </c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 ht="15" customHeight="1" thickBot="1">
      <c r="A43" s="128" t="s">
        <v>65</v>
      </c>
      <c r="B43" s="129"/>
      <c r="C43" s="77">
        <f>Charges!C43/N43</f>
        <v>480.53548113311746</v>
      </c>
      <c r="D43" s="77">
        <f>Charges!D43/N43</f>
        <v>324.88191558007452</v>
      </c>
      <c r="E43" s="77">
        <f>Charges!E43/N43</f>
        <v>1442.4565489097261</v>
      </c>
      <c r="F43" s="78">
        <f>Charges!F43/N43</f>
        <v>533.39766075072225</v>
      </c>
      <c r="G43" s="77">
        <f>Charges!G43/N43</f>
        <v>75.986955081065688</v>
      </c>
      <c r="H43" s="77">
        <f>Charges!H43/N43</f>
        <v>693.80566907528737</v>
      </c>
      <c r="I43" s="78">
        <f>Charges!I43/N43</f>
        <v>560.23570378035242</v>
      </c>
      <c r="J43" s="77">
        <f>Charges!J43/N43</f>
        <v>705.32730306183544</v>
      </c>
      <c r="K43" s="77">
        <f>Charges!K43/N43</f>
        <v>276.46364106707904</v>
      </c>
      <c r="L43" s="79">
        <f>Charges!L43/N43</f>
        <v>776.21018945361322</v>
      </c>
      <c r="M43" s="80"/>
      <c r="N43" s="85">
        <v>172021</v>
      </c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ht="12.6" customHeight="1">
      <c r="A44" s="33"/>
      <c r="B44" s="34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80"/>
      <c r="N44" s="80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ht="12.6" customHeight="1">
      <c r="A45" s="33"/>
      <c r="B45" s="37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80"/>
      <c r="N45" s="80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spans="1:26" ht="12.6" customHeight="1">
      <c r="A46" s="33"/>
      <c r="B46" s="39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80"/>
      <c r="N46" s="80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spans="1:26" ht="12.6" customHeight="1">
      <c r="A47" s="33"/>
      <c r="B47" s="39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80"/>
      <c r="N47" s="80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ht="12.6" customHeight="1">
      <c r="A48" s="33"/>
      <c r="B48" s="40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80"/>
      <c r="N48" s="80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spans="1:26" ht="12.6" customHeight="1">
      <c r="A49" s="33"/>
      <c r="B49" s="40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80"/>
      <c r="N49" s="80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spans="1:26" ht="12.6" customHeight="1">
      <c r="A50" s="33"/>
      <c r="B50" s="40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80"/>
      <c r="N50" s="80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spans="1:26" ht="12.6" customHeight="1">
      <c r="A51" s="33"/>
      <c r="B51" s="40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80"/>
      <c r="N51" s="80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6" customHeight="1">
      <c r="A52" s="33"/>
      <c r="B52" s="40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80"/>
      <c r="N52" s="80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6" customHeight="1">
      <c r="A53" s="33"/>
      <c r="B53" s="40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80"/>
      <c r="N53" s="80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6" customHeight="1">
      <c r="A54" s="33"/>
      <c r="B54" s="41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80"/>
      <c r="N54" s="80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spans="1:26" ht="12.6" customHeight="1">
      <c r="A55" s="33"/>
      <c r="B55" s="41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80"/>
      <c r="N55" s="80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spans="1:26" ht="12.6" customHeight="1">
      <c r="A56" s="33"/>
      <c r="B56" s="41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80"/>
      <c r="N56" s="80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26" ht="12.6" customHeight="1">
      <c r="A57" s="33"/>
      <c r="B57" s="41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80"/>
      <c r="N57" s="80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spans="1:26" ht="12.6" customHeight="1">
      <c r="A58" s="33"/>
      <c r="B58" s="41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80"/>
      <c r="N58" s="80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spans="1:26" ht="12.6" customHeight="1">
      <c r="A59" s="33"/>
      <c r="B59" s="41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80"/>
      <c r="N59" s="80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spans="1:26" ht="12.6" customHeight="1">
      <c r="A60" s="33"/>
      <c r="B60" s="41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80"/>
      <c r="N60" s="80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spans="1:26" ht="12.6" customHeight="1">
      <c r="A61" s="33"/>
      <c r="B61" s="41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80"/>
      <c r="N61" s="80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 spans="1:26" ht="12.6" customHeight="1">
      <c r="A62" s="33"/>
      <c r="B62" s="41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80"/>
      <c r="N62" s="80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spans="1:26" ht="12.6" customHeight="1">
      <c r="A63" s="33"/>
      <c r="B63" s="41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80"/>
      <c r="N63" s="80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 spans="1:26" ht="12.6" customHeight="1">
      <c r="A64" s="33"/>
      <c r="B64" s="41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80"/>
      <c r="N64" s="80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 spans="1:26" ht="12.6" customHeight="1">
      <c r="A65" s="33"/>
      <c r="B65" s="41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80"/>
      <c r="N65" s="80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</sheetData>
  <sheetProtection sheet="1" objects="1" scenarios="1"/>
  <mergeCells count="13">
    <mergeCell ref="H2:H4"/>
    <mergeCell ref="I2:I4"/>
    <mergeCell ref="J2:J4"/>
    <mergeCell ref="K2:K4"/>
    <mergeCell ref="L2:L4"/>
    <mergeCell ref="A42:B42"/>
    <mergeCell ref="A43:B43"/>
    <mergeCell ref="G2:G4"/>
    <mergeCell ref="C2:C4"/>
    <mergeCell ref="D2:D4"/>
    <mergeCell ref="E2:E4"/>
    <mergeCell ref="F2:F4"/>
    <mergeCell ref="A2:B4"/>
  </mergeCells>
  <pageMargins left="0.39370078740157483" right="0" top="0" bottom="0" header="0.31496062992125984" footer="0.31496062992125984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B65"/>
  <sheetViews>
    <sheetView zoomScale="125" zoomScaleNormal="125" workbookViewId="0">
      <pane xSplit="2" ySplit="4" topLeftCell="C5" activePane="bottomRight" state="frozen"/>
      <selection activeCell="A42" sqref="A42"/>
      <selection pane="topRight" activeCell="A42" sqref="A42"/>
      <selection pane="bottomLeft" activeCell="A42" sqref="A42"/>
      <selection pane="bottomRight"/>
    </sheetView>
  </sheetViews>
  <sheetFormatPr baseColWidth="10" defaultColWidth="10.7109375" defaultRowHeight="7.5" customHeight="1"/>
  <cols>
    <col min="1" max="1" width="3.28515625" style="17" customWidth="1"/>
    <col min="2" max="2" width="22.7109375" style="7" customWidth="1"/>
    <col min="3" max="5" width="11.7109375" style="28" customWidth="1"/>
    <col min="6" max="9" width="10.7109375" style="28" customWidth="1"/>
    <col min="10" max="10" width="13.7109375" style="28" customWidth="1"/>
    <col min="11" max="11" width="10.28515625" style="28" customWidth="1"/>
    <col min="12" max="12" width="10.7109375" style="28" customWidth="1"/>
    <col min="13" max="26" width="6.7109375" style="67" customWidth="1"/>
    <col min="27" max="54" width="10.7109375" style="27"/>
    <col min="55" max="16384" width="10.7109375" style="28"/>
  </cols>
  <sheetData>
    <row r="1" spans="1:26" s="26" customFormat="1" ht="20.100000000000001" customHeight="1" thickBot="1">
      <c r="A1" s="8" t="s">
        <v>77</v>
      </c>
      <c r="B1" s="9"/>
      <c r="C1" s="31"/>
      <c r="D1" s="30"/>
      <c r="E1" s="30"/>
      <c r="F1" s="30"/>
      <c r="G1" s="30"/>
      <c r="H1" s="31"/>
      <c r="I1" s="31"/>
      <c r="J1" s="31"/>
      <c r="K1" s="31"/>
      <c r="L1" s="31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</row>
    <row r="2" spans="1:26" ht="12.6" customHeight="1">
      <c r="A2" s="122" t="s">
        <v>59</v>
      </c>
      <c r="B2" s="123"/>
      <c r="C2" s="121" t="s">
        <v>73</v>
      </c>
      <c r="D2" s="121" t="s">
        <v>60</v>
      </c>
      <c r="E2" s="121" t="s">
        <v>75</v>
      </c>
      <c r="F2" s="121" t="s">
        <v>61</v>
      </c>
      <c r="G2" s="121" t="s">
        <v>0</v>
      </c>
      <c r="H2" s="121" t="s">
        <v>62</v>
      </c>
      <c r="I2" s="121" t="s">
        <v>1</v>
      </c>
      <c r="J2" s="121" t="s">
        <v>74</v>
      </c>
      <c r="K2" s="121" t="s">
        <v>63</v>
      </c>
      <c r="L2" s="118" t="s">
        <v>68</v>
      </c>
      <c r="M2" s="98"/>
      <c r="N2" s="98" t="s">
        <v>57</v>
      </c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</row>
    <row r="3" spans="1:26" ht="12.6" customHeight="1">
      <c r="A3" s="124"/>
      <c r="B3" s="109"/>
      <c r="C3" s="104"/>
      <c r="D3" s="104"/>
      <c r="E3" s="104"/>
      <c r="F3" s="104"/>
      <c r="G3" s="104"/>
      <c r="H3" s="104"/>
      <c r="I3" s="104"/>
      <c r="J3" s="104"/>
      <c r="K3" s="104"/>
      <c r="L3" s="119"/>
      <c r="M3" s="98"/>
      <c r="N3" s="98" t="s">
        <v>58</v>
      </c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</row>
    <row r="4" spans="1:26" ht="12.6" customHeight="1" thickBot="1">
      <c r="A4" s="125"/>
      <c r="B4" s="111"/>
      <c r="C4" s="105"/>
      <c r="D4" s="105"/>
      <c r="E4" s="105"/>
      <c r="F4" s="105"/>
      <c r="G4" s="105"/>
      <c r="H4" s="105"/>
      <c r="I4" s="105"/>
      <c r="J4" s="105"/>
      <c r="K4" s="105"/>
      <c r="L4" s="120"/>
      <c r="M4" s="98"/>
      <c r="N4" s="98">
        <f>'Charges par habitant'!N4</f>
        <v>40908</v>
      </c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</row>
    <row r="5" spans="1:26" ht="12.6" customHeight="1" thickBot="1">
      <c r="A5" s="88">
        <v>1</v>
      </c>
      <c r="B5" s="86" t="s">
        <v>3</v>
      </c>
      <c r="C5" s="69">
        <f>Revenus!C5/N5</f>
        <v>706.69130460909798</v>
      </c>
      <c r="D5" s="18">
        <f>Revenus!D5/N5</f>
        <v>240.13295475031549</v>
      </c>
      <c r="E5" s="18">
        <f>Revenus!E5/N5</f>
        <v>451.59079983174087</v>
      </c>
      <c r="F5" s="19">
        <f>Revenus!F5/N5</f>
        <v>300.95288744666789</v>
      </c>
      <c r="G5" s="18">
        <f>Revenus!G5/N5</f>
        <v>167.33351361096089</v>
      </c>
      <c r="H5" s="18">
        <f>Revenus!H5/N5</f>
        <v>111.54437834264768</v>
      </c>
      <c r="I5" s="19">
        <f>Revenus!I5/N5</f>
        <v>197.8444504536987</v>
      </c>
      <c r="J5" s="18">
        <f>Revenus!J5/N5</f>
        <v>636.10681449432127</v>
      </c>
      <c r="K5" s="18">
        <f>Revenus!K5/N5</f>
        <v>167.98305390301064</v>
      </c>
      <c r="L5" s="49">
        <f>Revenus!L5/N5</f>
        <v>5465.3494381347273</v>
      </c>
      <c r="M5" s="98"/>
      <c r="N5" s="98">
        <f>'Charges par habitant'!N5</f>
        <v>33282</v>
      </c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</row>
    <row r="6" spans="1:26" ht="12.6" customHeight="1">
      <c r="A6" s="50">
        <v>2</v>
      </c>
      <c r="B6" s="72" t="s">
        <v>4</v>
      </c>
      <c r="C6" s="70">
        <f>Revenus!C6/N6</f>
        <v>119.11673151750973</v>
      </c>
      <c r="D6" s="22">
        <f>Revenus!D6/N6</f>
        <v>66.02879377431907</v>
      </c>
      <c r="E6" s="22">
        <f>Revenus!E6/N6</f>
        <v>252.12451361867704</v>
      </c>
      <c r="F6" s="23">
        <f>Revenus!F6/N6</f>
        <v>245.1284046692607</v>
      </c>
      <c r="G6" s="21">
        <f>Revenus!G6/N6</f>
        <v>3.229571984435798E-2</v>
      </c>
      <c r="H6" s="22">
        <f>Revenus!H6/N6</f>
        <v>557.26381322957195</v>
      </c>
      <c r="I6" s="22">
        <f>Revenus!I6/N6</f>
        <v>131.17704280155641</v>
      </c>
      <c r="J6" s="22">
        <f>Revenus!J6/N6</f>
        <v>637.54708171206221</v>
      </c>
      <c r="K6" s="24">
        <f>Revenus!K6/N6</f>
        <v>63.35953307392996</v>
      </c>
      <c r="L6" s="89">
        <f>Revenus!L6/N6</f>
        <v>2995.0630350194551</v>
      </c>
      <c r="M6" s="98"/>
      <c r="N6" s="98">
        <f>'Charges par habitant'!N6</f>
        <v>2570</v>
      </c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</row>
    <row r="7" spans="1:26" ht="12.6" customHeight="1" thickBot="1">
      <c r="A7" s="50">
        <v>3</v>
      </c>
      <c r="B7" s="72" t="s">
        <v>5</v>
      </c>
      <c r="C7" s="69">
        <f>Revenus!C7/N7</f>
        <v>199.64987714987714</v>
      </c>
      <c r="D7" s="18">
        <f>Revenus!D7/N7</f>
        <v>30.638206388206388</v>
      </c>
      <c r="E7" s="18">
        <f>Revenus!E7/N7</f>
        <v>325.49631449631448</v>
      </c>
      <c r="F7" s="19">
        <f>Revenus!F7/N7</f>
        <v>246.9103194103194</v>
      </c>
      <c r="G7" s="18">
        <f>Revenus!G7/N7</f>
        <v>0.80558968058968061</v>
      </c>
      <c r="H7" s="18">
        <f>Revenus!H7/N7</f>
        <v>0</v>
      </c>
      <c r="I7" s="19">
        <f>Revenus!I7/N7</f>
        <v>21.872235872235873</v>
      </c>
      <c r="J7" s="18">
        <f>Revenus!J7/N7</f>
        <v>563.7177518427518</v>
      </c>
      <c r="K7" s="18">
        <f>Revenus!K7/N7</f>
        <v>896.41953316953322</v>
      </c>
      <c r="L7" s="49">
        <f>Revenus!L7/N7</f>
        <v>3453.6200859950859</v>
      </c>
      <c r="M7" s="98"/>
      <c r="N7" s="98">
        <f>'Charges par habitant'!N7</f>
        <v>3256</v>
      </c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</row>
    <row r="8" spans="1:26" ht="12.6" customHeight="1">
      <c r="A8" s="50">
        <v>71</v>
      </c>
      <c r="B8" s="72" t="s">
        <v>55</v>
      </c>
      <c r="C8" s="70">
        <f>Revenus!C8/N8</f>
        <v>86.796771523178805</v>
      </c>
      <c r="D8" s="22">
        <f>Revenus!D8/N8</f>
        <v>38.756622516556291</v>
      </c>
      <c r="E8" s="22">
        <f>Revenus!E8/N8</f>
        <v>702.05235927152319</v>
      </c>
      <c r="F8" s="23">
        <f>Revenus!F8/N8</f>
        <v>164.95571192052981</v>
      </c>
      <c r="G8" s="21">
        <f>Revenus!G8/N8</f>
        <v>0</v>
      </c>
      <c r="H8" s="22">
        <f>Revenus!H8/N8</f>
        <v>40.457574503311257</v>
      </c>
      <c r="I8" s="22">
        <f>Revenus!I8/N8</f>
        <v>89.993584437086099</v>
      </c>
      <c r="J8" s="22">
        <f>Revenus!J8/N8</f>
        <v>765.17756622516561</v>
      </c>
      <c r="K8" s="24">
        <f>Revenus!K8/N8</f>
        <v>155.58567880794703</v>
      </c>
      <c r="L8" s="89">
        <f>Revenus!L8/N8</f>
        <v>3787.8257450331125</v>
      </c>
      <c r="M8" s="98"/>
      <c r="N8" s="98">
        <f>'Charges par habitant'!N8</f>
        <v>4832</v>
      </c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</row>
    <row r="9" spans="1:26" ht="12.6" customHeight="1" thickBot="1">
      <c r="A9" s="50">
        <v>6</v>
      </c>
      <c r="B9" s="72" t="s">
        <v>6</v>
      </c>
      <c r="C9" s="69">
        <f>Revenus!C9/N9</f>
        <v>56.340153452685421</v>
      </c>
      <c r="D9" s="18">
        <f>Revenus!D9/N9</f>
        <v>90.753836317135551</v>
      </c>
      <c r="E9" s="18">
        <f>Revenus!E9/N9</f>
        <v>325.65281329923272</v>
      </c>
      <c r="F9" s="19">
        <f>Revenus!F9/N9</f>
        <v>41.523017902813301</v>
      </c>
      <c r="G9" s="18">
        <f>Revenus!G9/N9</f>
        <v>0</v>
      </c>
      <c r="H9" s="18">
        <f>Revenus!H9/N9</f>
        <v>6.0549872122762149</v>
      </c>
      <c r="I9" s="19">
        <f>Revenus!I9/N9</f>
        <v>93.679667519181592</v>
      </c>
      <c r="J9" s="18">
        <f>Revenus!J9/N9</f>
        <v>585.70140664961639</v>
      </c>
      <c r="K9" s="18">
        <f>Revenus!K9/N9</f>
        <v>863.6003836317135</v>
      </c>
      <c r="L9" s="49">
        <f>Revenus!L9/N9</f>
        <v>3220.3011508951408</v>
      </c>
      <c r="M9" s="98"/>
      <c r="N9" s="98">
        <f>'Charges par habitant'!N9</f>
        <v>1564</v>
      </c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</row>
    <row r="10" spans="1:26" ht="12.6" customHeight="1">
      <c r="A10" s="50">
        <v>7</v>
      </c>
      <c r="B10" s="72" t="s">
        <v>7</v>
      </c>
      <c r="C10" s="70">
        <f>Revenus!C10/N10</f>
        <v>113.53954950235726</v>
      </c>
      <c r="D10" s="22">
        <f>Revenus!D10/N10</f>
        <v>80.550026191723418</v>
      </c>
      <c r="E10" s="22">
        <f>Revenus!E10/N10</f>
        <v>466.48454688318492</v>
      </c>
      <c r="F10" s="23">
        <f>Revenus!F10/N10</f>
        <v>130.0141435306443</v>
      </c>
      <c r="G10" s="21">
        <f>Revenus!G10/N10</f>
        <v>0</v>
      </c>
      <c r="H10" s="22">
        <f>Revenus!H10/N10</f>
        <v>35.243583027763229</v>
      </c>
      <c r="I10" s="22">
        <f>Revenus!I10/N10</f>
        <v>223.57674174960712</v>
      </c>
      <c r="J10" s="22">
        <f>Revenus!J10/N10</f>
        <v>690.40282870612884</v>
      </c>
      <c r="K10" s="24">
        <f>Revenus!K10/N10</f>
        <v>282.74751178627554</v>
      </c>
      <c r="L10" s="89">
        <f>Revenus!L10/N10</f>
        <v>2875.8611838658985</v>
      </c>
      <c r="M10" s="98"/>
      <c r="N10" s="98">
        <f>'Charges par habitant'!N10</f>
        <v>1909</v>
      </c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</row>
    <row r="11" spans="1:26" ht="12.6" customHeight="1" thickBot="1">
      <c r="A11" s="50">
        <v>8</v>
      </c>
      <c r="B11" s="72" t="s">
        <v>8</v>
      </c>
      <c r="C11" s="69">
        <f>Revenus!C11/N11</f>
        <v>120.26771653543307</v>
      </c>
      <c r="D11" s="18">
        <f>Revenus!D11/N11</f>
        <v>15.850393700787402</v>
      </c>
      <c r="E11" s="18">
        <f>Revenus!E11/N11</f>
        <v>421.56692913385825</v>
      </c>
      <c r="F11" s="19">
        <f>Revenus!F11/N11</f>
        <v>19.039370078740159</v>
      </c>
      <c r="G11" s="18">
        <f>Revenus!G11/N11</f>
        <v>0</v>
      </c>
      <c r="H11" s="18">
        <f>Revenus!H11/N11</f>
        <v>0</v>
      </c>
      <c r="I11" s="19">
        <f>Revenus!I11/N11</f>
        <v>69.118110236220474</v>
      </c>
      <c r="J11" s="18">
        <f>Revenus!J11/N11</f>
        <v>686.13779527559052</v>
      </c>
      <c r="K11" s="18">
        <f>Revenus!K11/N11</f>
        <v>256.65748031496065</v>
      </c>
      <c r="L11" s="49">
        <f>Revenus!L11/N11</f>
        <v>4132.4527559055114</v>
      </c>
      <c r="M11" s="98"/>
      <c r="N11" s="98">
        <f>'Charges par habitant'!N11</f>
        <v>254</v>
      </c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</row>
    <row r="12" spans="1:26" ht="12.6" customHeight="1">
      <c r="A12" s="50">
        <v>9</v>
      </c>
      <c r="B12" s="72" t="s">
        <v>9</v>
      </c>
      <c r="C12" s="70">
        <f>Revenus!C12/N12</f>
        <v>112.3981981981982</v>
      </c>
      <c r="D12" s="22">
        <f>Revenus!D12/N12</f>
        <v>101.20923423423423</v>
      </c>
      <c r="E12" s="22">
        <f>Revenus!E12/N12</f>
        <v>231.27454954954956</v>
      </c>
      <c r="F12" s="23">
        <f>Revenus!F12/N12</f>
        <v>183.62702702702703</v>
      </c>
      <c r="G12" s="21">
        <f>Revenus!G12/N12</f>
        <v>0</v>
      </c>
      <c r="H12" s="22">
        <f>Revenus!H12/N12</f>
        <v>10.033108108108108</v>
      </c>
      <c r="I12" s="22">
        <f>Revenus!I12/N12</f>
        <v>24.431981981981981</v>
      </c>
      <c r="J12" s="22">
        <f>Revenus!J12/N12</f>
        <v>559.47567567567569</v>
      </c>
      <c r="K12" s="24">
        <f>Revenus!K12/N12</f>
        <v>773.19324324324327</v>
      </c>
      <c r="L12" s="89">
        <f>Revenus!L12/N12</f>
        <v>2836.6256756756757</v>
      </c>
      <c r="M12" s="98"/>
      <c r="N12" s="98">
        <f>'Charges par habitant'!N12</f>
        <v>4440</v>
      </c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</row>
    <row r="13" spans="1:26" ht="12.6" customHeight="1" thickBot="1">
      <c r="A13" s="50">
        <v>10</v>
      </c>
      <c r="B13" s="72" t="s">
        <v>10</v>
      </c>
      <c r="C13" s="69">
        <f>Revenus!C13/N13</f>
        <v>60.208116545265348</v>
      </c>
      <c r="D13" s="18">
        <f>Revenus!D13/N13</f>
        <v>19.344432882414154</v>
      </c>
      <c r="E13" s="18">
        <f>Revenus!E13/N13</f>
        <v>471.76899063475548</v>
      </c>
      <c r="F13" s="19">
        <f>Revenus!F13/N13</f>
        <v>95.381893860561917</v>
      </c>
      <c r="G13" s="18">
        <f>Revenus!G13/N13</f>
        <v>8.3246618106139439E-2</v>
      </c>
      <c r="H13" s="18">
        <f>Revenus!H13/N13</f>
        <v>1.7367325702393339</v>
      </c>
      <c r="I13" s="19">
        <f>Revenus!I13/N13</f>
        <v>24.367325702393341</v>
      </c>
      <c r="J13" s="18">
        <f>Revenus!J13/N13</f>
        <v>639.56919875130075</v>
      </c>
      <c r="K13" s="18">
        <f>Revenus!K13/N13</f>
        <v>1214.6742976066598</v>
      </c>
      <c r="L13" s="49">
        <f>Revenus!L13/N13</f>
        <v>2878.4162330905306</v>
      </c>
      <c r="M13" s="98"/>
      <c r="N13" s="98">
        <f>'Charges par habitant'!N13</f>
        <v>961</v>
      </c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</row>
    <row r="14" spans="1:26" ht="12.6" customHeight="1">
      <c r="A14" s="50">
        <v>11</v>
      </c>
      <c r="B14" s="72" t="s">
        <v>11</v>
      </c>
      <c r="C14" s="70">
        <f>Revenus!C14/N14</f>
        <v>188.10413723511604</v>
      </c>
      <c r="D14" s="22">
        <f>Revenus!D14/N14</f>
        <v>98.619979818365294</v>
      </c>
      <c r="E14" s="22">
        <f>Revenus!E14/N14</f>
        <v>400.60302724520687</v>
      </c>
      <c r="F14" s="23">
        <f>Revenus!F14/N14</f>
        <v>386.31180625630674</v>
      </c>
      <c r="G14" s="21">
        <f>Revenus!G14/N14</f>
        <v>0.16104944500504542</v>
      </c>
      <c r="H14" s="22">
        <f>Revenus!H14/N14</f>
        <v>63.730575176589305</v>
      </c>
      <c r="I14" s="22">
        <f>Revenus!I14/N14</f>
        <v>29.723915237134207</v>
      </c>
      <c r="J14" s="22">
        <f>Revenus!J14/N14</f>
        <v>513.50292633703327</v>
      </c>
      <c r="K14" s="24">
        <f>Revenus!K14/N14</f>
        <v>1314.8328960645813</v>
      </c>
      <c r="L14" s="89">
        <f>Revenus!L14/N14</f>
        <v>2972.9445005045409</v>
      </c>
      <c r="M14" s="98"/>
      <c r="N14" s="98">
        <f>'Charges par habitant'!N14</f>
        <v>4955</v>
      </c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</row>
    <row r="15" spans="1:26" ht="12.6" customHeight="1" thickBot="1">
      <c r="A15" s="50">
        <v>12</v>
      </c>
      <c r="B15" s="72" t="s">
        <v>12</v>
      </c>
      <c r="C15" s="69">
        <f>Revenus!C15/N15</f>
        <v>230.15135608048993</v>
      </c>
      <c r="D15" s="18">
        <f>Revenus!D15/N15</f>
        <v>231.26509186351706</v>
      </c>
      <c r="E15" s="18">
        <f>Revenus!E15/N15</f>
        <v>315.19991251093614</v>
      </c>
      <c r="F15" s="19">
        <f>Revenus!F15/N15</f>
        <v>82.599518810148737</v>
      </c>
      <c r="G15" s="18">
        <f>Revenus!G15/N15</f>
        <v>6.277340332458442E-2</v>
      </c>
      <c r="H15" s="18">
        <f>Revenus!H15/N15</f>
        <v>2.2965879265091864</v>
      </c>
      <c r="I15" s="19">
        <f>Revenus!I15/N15</f>
        <v>111.04440069991252</v>
      </c>
      <c r="J15" s="18">
        <f>Revenus!J15/N15</f>
        <v>625.46216097987747</v>
      </c>
      <c r="K15" s="18">
        <f>Revenus!K15/N15</f>
        <v>784.99650043744532</v>
      </c>
      <c r="L15" s="49">
        <f>Revenus!L15/N15</f>
        <v>3295.1192038495187</v>
      </c>
      <c r="M15" s="98"/>
      <c r="N15" s="98">
        <f>'Charges par habitant'!N15</f>
        <v>4572</v>
      </c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</row>
    <row r="16" spans="1:26" ht="12.6" customHeight="1">
      <c r="A16" s="50">
        <v>73</v>
      </c>
      <c r="B16" s="72" t="s">
        <v>66</v>
      </c>
      <c r="C16" s="70">
        <f>Revenus!C16/N16</f>
        <v>88.390795544053105</v>
      </c>
      <c r="D16" s="22">
        <f>Revenus!D16/N16</f>
        <v>36.396421739619669</v>
      </c>
      <c r="E16" s="22">
        <f>Revenus!E16/N16</f>
        <v>343.9352987509846</v>
      </c>
      <c r="F16" s="23">
        <f>Revenus!F16/N16</f>
        <v>61.437830538989537</v>
      </c>
      <c r="G16" s="21">
        <f>Revenus!G16/N16</f>
        <v>7.4040733655901886E-2</v>
      </c>
      <c r="H16" s="22">
        <f>Revenus!H16/N16</f>
        <v>227.6991110611005</v>
      </c>
      <c r="I16" s="22">
        <f>Revenus!I16/N16</f>
        <v>51.289073928209746</v>
      </c>
      <c r="J16" s="22">
        <f>Revenus!J16/N16</f>
        <v>484.18825250365705</v>
      </c>
      <c r="K16" s="24">
        <f>Revenus!K16/N16</f>
        <v>373.28266006526388</v>
      </c>
      <c r="L16" s="89">
        <f>Revenus!L16/N16</f>
        <v>3029.0241926409362</v>
      </c>
      <c r="M16" s="98"/>
      <c r="N16" s="98">
        <f>'Charges par habitant'!N16</f>
        <v>8887</v>
      </c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</row>
    <row r="17" spans="1:26" ht="12.6" customHeight="1" thickBot="1">
      <c r="A17" s="50">
        <v>15</v>
      </c>
      <c r="B17" s="72" t="s">
        <v>15</v>
      </c>
      <c r="C17" s="69">
        <f>Revenus!C17/N17</f>
        <v>109.68210526315789</v>
      </c>
      <c r="D17" s="18">
        <f>Revenus!D17/N17</f>
        <v>50.543508771929822</v>
      </c>
      <c r="E17" s="18">
        <f>Revenus!E17/N17</f>
        <v>313.56385964912283</v>
      </c>
      <c r="F17" s="19">
        <f>Revenus!F17/N17</f>
        <v>136.15052631578948</v>
      </c>
      <c r="G17" s="18">
        <f>Revenus!G17/N17</f>
        <v>5.6140350877192984E-2</v>
      </c>
      <c r="H17" s="18">
        <f>Revenus!H17/N17</f>
        <v>102.1301754385965</v>
      </c>
      <c r="I17" s="19">
        <f>Revenus!I17/N17</f>
        <v>53.902631578947371</v>
      </c>
      <c r="J17" s="18">
        <f>Revenus!J17/N17</f>
        <v>391.20701754385965</v>
      </c>
      <c r="K17" s="18">
        <f>Revenus!K17/N17</f>
        <v>932.94263157894738</v>
      </c>
      <c r="L17" s="49">
        <f>Revenus!L17/N17</f>
        <v>2603.9215789473683</v>
      </c>
      <c r="M17" s="98"/>
      <c r="N17" s="98">
        <f>'Charges par habitant'!N17</f>
        <v>5700</v>
      </c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</row>
    <row r="18" spans="1:26" ht="12.6" customHeight="1">
      <c r="A18" s="50">
        <v>16</v>
      </c>
      <c r="B18" s="72" t="s">
        <v>16</v>
      </c>
      <c r="C18" s="70">
        <f>Revenus!C18/N18</f>
        <v>71.969092079845467</v>
      </c>
      <c r="D18" s="22">
        <f>Revenus!D18/N18</f>
        <v>42.86670959433355</v>
      </c>
      <c r="E18" s="22">
        <f>Revenus!E18/N18</f>
        <v>373.04485941189097</v>
      </c>
      <c r="F18" s="23">
        <f>Revenus!F18/N18</f>
        <v>0.58446018458896754</v>
      </c>
      <c r="G18" s="21">
        <f>Revenus!G18/N18</f>
        <v>0</v>
      </c>
      <c r="H18" s="22">
        <f>Revenus!H18/N18</f>
        <v>63.673749731702081</v>
      </c>
      <c r="I18" s="22">
        <f>Revenus!I18/N18</f>
        <v>114.11225584889461</v>
      </c>
      <c r="J18" s="22">
        <f>Revenus!J18/N18</f>
        <v>398.56600128783003</v>
      </c>
      <c r="K18" s="24">
        <f>Revenus!K18/N18</f>
        <v>456.10753380553768</v>
      </c>
      <c r="L18" s="89">
        <f>Revenus!L18/N18</f>
        <v>3025.2989911998284</v>
      </c>
      <c r="M18" s="98"/>
      <c r="N18" s="98">
        <f>'Charges par habitant'!N18</f>
        <v>4659</v>
      </c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</row>
    <row r="19" spans="1:26" ht="12.6" customHeight="1" thickBot="1">
      <c r="A19" s="50">
        <v>18</v>
      </c>
      <c r="B19" s="72" t="s">
        <v>18</v>
      </c>
      <c r="C19" s="69">
        <f>Revenus!C19/N19</f>
        <v>63.705382436260621</v>
      </c>
      <c r="D19" s="18">
        <f>Revenus!D19/N19</f>
        <v>33.776203966005667</v>
      </c>
      <c r="E19" s="18">
        <f>Revenus!E19/N19</f>
        <v>313.26912181303118</v>
      </c>
      <c r="F19" s="19">
        <f>Revenus!F19/N19</f>
        <v>0.27384324834749763</v>
      </c>
      <c r="G19" s="18">
        <f>Revenus!G19/N19</f>
        <v>0</v>
      </c>
      <c r="H19" s="18">
        <f>Revenus!H19/N19</f>
        <v>1.7469310670443814</v>
      </c>
      <c r="I19" s="19">
        <f>Revenus!I19/N19</f>
        <v>62.86685552407932</v>
      </c>
      <c r="J19" s="18">
        <f>Revenus!J19/N19</f>
        <v>472.44759206798869</v>
      </c>
      <c r="K19" s="18">
        <f>Revenus!K19/N19</f>
        <v>644.99150141643065</v>
      </c>
      <c r="L19" s="49">
        <f>Revenus!L19/N19</f>
        <v>2956.5580736543911</v>
      </c>
      <c r="M19" s="98"/>
      <c r="N19" s="98">
        <f>'Charges par habitant'!N19</f>
        <v>1059</v>
      </c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</row>
    <row r="20" spans="1:26" ht="12.6" customHeight="1">
      <c r="A20" s="50">
        <v>19</v>
      </c>
      <c r="B20" s="72" t="s">
        <v>19</v>
      </c>
      <c r="C20" s="70">
        <f>Revenus!C20/N20</f>
        <v>131.6</v>
      </c>
      <c r="D20" s="22">
        <f>Revenus!D20/N20</f>
        <v>246.01052631578946</v>
      </c>
      <c r="E20" s="22">
        <f>Revenus!E20/N20</f>
        <v>42.536842105263155</v>
      </c>
      <c r="F20" s="23">
        <f>Revenus!F20/N20</f>
        <v>0.21052631578947367</v>
      </c>
      <c r="G20" s="21">
        <f>Revenus!G20/N20</f>
        <v>0</v>
      </c>
      <c r="H20" s="22">
        <f>Revenus!H20/N20</f>
        <v>1.7789473684210526</v>
      </c>
      <c r="I20" s="22">
        <f>Revenus!I20/N20</f>
        <v>3.2842105263157895</v>
      </c>
      <c r="J20" s="22">
        <f>Revenus!J20/N20</f>
        <v>733.83157894736837</v>
      </c>
      <c r="K20" s="24">
        <f>Revenus!K20/N20</f>
        <v>251.38947368421051</v>
      </c>
      <c r="L20" s="89">
        <f>Revenus!L20/N20</f>
        <v>3154.7368421052633</v>
      </c>
      <c r="M20" s="98"/>
      <c r="N20" s="98">
        <f>'Charges par habitant'!N20</f>
        <v>95</v>
      </c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</row>
    <row r="21" spans="1:26" ht="12.6" customHeight="1" thickBot="1">
      <c r="A21" s="50">
        <v>20</v>
      </c>
      <c r="B21" s="72" t="s">
        <v>20</v>
      </c>
      <c r="C21" s="69">
        <f>Revenus!C21/N21</f>
        <v>26.281616688396351</v>
      </c>
      <c r="D21" s="18">
        <f>Revenus!D21/N21</f>
        <v>20.852151238591915</v>
      </c>
      <c r="E21" s="18">
        <f>Revenus!E21/N21</f>
        <v>369.11447196870927</v>
      </c>
      <c r="F21" s="19">
        <f>Revenus!F21/N21</f>
        <v>57.990873533246415</v>
      </c>
      <c r="G21" s="18">
        <f>Revenus!G21/N21</f>
        <v>1.9147327249022164</v>
      </c>
      <c r="H21" s="18">
        <f>Revenus!H21/N21</f>
        <v>45.014863102998696</v>
      </c>
      <c r="I21" s="19">
        <f>Revenus!I21/N21</f>
        <v>13.822685788787483</v>
      </c>
      <c r="J21" s="18">
        <f>Revenus!J21/N21</f>
        <v>485.27692307692308</v>
      </c>
      <c r="K21" s="18">
        <f>Revenus!K21/N21</f>
        <v>208.47249022164277</v>
      </c>
      <c r="L21" s="49">
        <f>Revenus!L21/N21</f>
        <v>3058.9598435462844</v>
      </c>
      <c r="M21" s="98"/>
      <c r="N21" s="98">
        <f>'Charges par habitant'!N21</f>
        <v>3835</v>
      </c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</row>
    <row r="22" spans="1:26" ht="12.6" customHeight="1">
      <c r="A22" s="50">
        <v>21</v>
      </c>
      <c r="B22" s="72" t="s">
        <v>21</v>
      </c>
      <c r="C22" s="70">
        <f>Revenus!C22/N22</f>
        <v>55.269906928645298</v>
      </c>
      <c r="D22" s="22">
        <f>Revenus!D22/N22</f>
        <v>22.913650465356774</v>
      </c>
      <c r="E22" s="22">
        <f>Revenus!E22/N22</f>
        <v>311.68459152016544</v>
      </c>
      <c r="F22" s="23">
        <f>Revenus!F22/N22</f>
        <v>27.427094105480869</v>
      </c>
      <c r="G22" s="21">
        <f>Revenus!G22/N22</f>
        <v>0</v>
      </c>
      <c r="H22" s="22">
        <f>Revenus!H22/N22</f>
        <v>0.38883143743536713</v>
      </c>
      <c r="I22" s="22">
        <f>Revenus!I22/N22</f>
        <v>25.305584281282318</v>
      </c>
      <c r="J22" s="22">
        <f>Revenus!J22/N22</f>
        <v>549.07962771458119</v>
      </c>
      <c r="K22" s="24">
        <f>Revenus!K22/N22</f>
        <v>308.67528438469492</v>
      </c>
      <c r="L22" s="89">
        <f>Revenus!L22/N22</f>
        <v>3212.7543950361946</v>
      </c>
      <c r="M22" s="98"/>
      <c r="N22" s="98">
        <f>'Charges par habitant'!N22</f>
        <v>1934</v>
      </c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</row>
    <row r="23" spans="1:26" ht="12.6" customHeight="1" thickBot="1">
      <c r="A23" s="50">
        <v>22</v>
      </c>
      <c r="B23" s="72" t="s">
        <v>22</v>
      </c>
      <c r="C23" s="69">
        <f>Revenus!C23/N23</f>
        <v>100.18223140495867</v>
      </c>
      <c r="D23" s="18">
        <f>Revenus!D23/N23</f>
        <v>45.707851239669424</v>
      </c>
      <c r="E23" s="18">
        <f>Revenus!E23/N23</f>
        <v>422.59173553719006</v>
      </c>
      <c r="F23" s="19">
        <f>Revenus!F23/N23</f>
        <v>218.97024793388431</v>
      </c>
      <c r="G23" s="18">
        <f>Revenus!G23/N23</f>
        <v>0</v>
      </c>
      <c r="H23" s="18">
        <f>Revenus!H23/N23</f>
        <v>60.005785123966945</v>
      </c>
      <c r="I23" s="19">
        <f>Revenus!I23/N23</f>
        <v>36.351239669421489</v>
      </c>
      <c r="J23" s="18">
        <f>Revenus!J23/N23</f>
        <v>568.81239669421484</v>
      </c>
      <c r="K23" s="18">
        <f>Revenus!K23/N23</f>
        <v>106.92438016528925</v>
      </c>
      <c r="L23" s="49">
        <f>Revenus!L23/N23</f>
        <v>2971.5933884297519</v>
      </c>
      <c r="M23" s="98"/>
      <c r="N23" s="98">
        <f>'Charges par habitant'!N23</f>
        <v>2420</v>
      </c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</row>
    <row r="24" spans="1:26" ht="12.6" customHeight="1">
      <c r="A24" s="50">
        <v>23</v>
      </c>
      <c r="B24" s="72" t="s">
        <v>23</v>
      </c>
      <c r="C24" s="70">
        <f>Revenus!C24/N24</f>
        <v>49.833333333333336</v>
      </c>
      <c r="D24" s="22">
        <f>Revenus!D24/N24</f>
        <v>5.6081081081081079</v>
      </c>
      <c r="E24" s="22">
        <f>Revenus!E24/N24</f>
        <v>453.75675675675677</v>
      </c>
      <c r="F24" s="23">
        <f>Revenus!F24/N24</f>
        <v>0</v>
      </c>
      <c r="G24" s="21">
        <f>Revenus!G24/N24</f>
        <v>1.954954954954955</v>
      </c>
      <c r="H24" s="22">
        <f>Revenus!H24/N24</f>
        <v>0</v>
      </c>
      <c r="I24" s="22">
        <f>Revenus!I24/N24</f>
        <v>0</v>
      </c>
      <c r="J24" s="22">
        <f>Revenus!J24/N24</f>
        <v>521.04054054054052</v>
      </c>
      <c r="K24" s="24">
        <f>Revenus!K24/N24</f>
        <v>297.5765765765766</v>
      </c>
      <c r="L24" s="89">
        <f>Revenus!L24/N24</f>
        <v>3113.4279279279281</v>
      </c>
      <c r="M24" s="98"/>
      <c r="N24" s="98">
        <f>'Charges par habitant'!N24</f>
        <v>222</v>
      </c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</row>
    <row r="25" spans="1:26" ht="12.6" customHeight="1" thickBot="1">
      <c r="A25" s="50">
        <v>24</v>
      </c>
      <c r="B25" s="72" t="s">
        <v>24</v>
      </c>
      <c r="C25" s="69">
        <f>Revenus!C25/N25</f>
        <v>46.815573770491802</v>
      </c>
      <c r="D25" s="18">
        <f>Revenus!D25/N25</f>
        <v>29.295081967213115</v>
      </c>
      <c r="E25" s="18">
        <f>Revenus!E25/N25</f>
        <v>488.68442622950818</v>
      </c>
      <c r="F25" s="19">
        <f>Revenus!F25/N25</f>
        <v>0</v>
      </c>
      <c r="G25" s="18">
        <f>Revenus!G25/N25</f>
        <v>0</v>
      </c>
      <c r="H25" s="18">
        <f>Revenus!H25/N25</f>
        <v>3.610655737704918</v>
      </c>
      <c r="I25" s="19">
        <f>Revenus!I25/N25</f>
        <v>1.8811475409836065</v>
      </c>
      <c r="J25" s="18">
        <f>Revenus!J25/N25</f>
        <v>472.28278688524591</v>
      </c>
      <c r="K25" s="18">
        <f>Revenus!K25/N25</f>
        <v>347.93852459016392</v>
      </c>
      <c r="L25" s="49">
        <f>Revenus!L25/N25</f>
        <v>2554.7581967213114</v>
      </c>
      <c r="M25" s="98"/>
      <c r="N25" s="98">
        <f>'Charges par habitant'!N25</f>
        <v>244</v>
      </c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</row>
    <row r="26" spans="1:26" ht="12.6" customHeight="1">
      <c r="A26" s="50">
        <v>25</v>
      </c>
      <c r="B26" s="72" t="s">
        <v>25</v>
      </c>
      <c r="C26" s="70">
        <f>Revenus!C26/N26</f>
        <v>106.22307692307692</v>
      </c>
      <c r="D26" s="22">
        <f>Revenus!D26/N26</f>
        <v>20.726923076923075</v>
      </c>
      <c r="E26" s="22">
        <f>Revenus!E26/N26</f>
        <v>464.5</v>
      </c>
      <c r="F26" s="23">
        <f>Revenus!F26/N26</f>
        <v>52.603846153846156</v>
      </c>
      <c r="G26" s="21">
        <f>Revenus!G26/N26</f>
        <v>0</v>
      </c>
      <c r="H26" s="22">
        <f>Revenus!H26/N26</f>
        <v>0</v>
      </c>
      <c r="I26" s="22">
        <f>Revenus!I26/N26</f>
        <v>0</v>
      </c>
      <c r="J26" s="22">
        <f>Revenus!J26/N26</f>
        <v>892.99230769230769</v>
      </c>
      <c r="K26" s="24">
        <f>Revenus!K26/N26</f>
        <v>141.6</v>
      </c>
      <c r="L26" s="89">
        <f>Revenus!L26/N26</f>
        <v>4381.626923076923</v>
      </c>
      <c r="M26" s="98"/>
      <c r="N26" s="98">
        <f>'Charges par habitant'!N26</f>
        <v>260</v>
      </c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</row>
    <row r="27" spans="1:26" ht="12.6" customHeight="1" thickBot="1">
      <c r="A27" s="50">
        <v>72</v>
      </c>
      <c r="B27" s="72" t="s">
        <v>56</v>
      </c>
      <c r="C27" s="69">
        <f>Revenus!C27/N27</f>
        <v>94.805010592244628</v>
      </c>
      <c r="D27" s="18">
        <f>Revenus!D27/N27</f>
        <v>138.05959288938013</v>
      </c>
      <c r="E27" s="18">
        <f>Revenus!E27/N27</f>
        <v>661.33545178226029</v>
      </c>
      <c r="F27" s="19">
        <f>Revenus!F27/N27</f>
        <v>103.52952012526481</v>
      </c>
      <c r="G27" s="18">
        <f>Revenus!G27/N27</f>
        <v>137.23597678916829</v>
      </c>
      <c r="H27" s="18">
        <f>Revenus!H27/N27</f>
        <v>205.56092843326886</v>
      </c>
      <c r="I27" s="19">
        <f>Revenus!I27/N27</f>
        <v>86.458782352399368</v>
      </c>
      <c r="J27" s="18">
        <f>Revenus!J27/N27</f>
        <v>452.36759694206501</v>
      </c>
      <c r="K27" s="18">
        <f>Revenus!K27/N27</f>
        <v>291.74431242516351</v>
      </c>
      <c r="L27" s="49">
        <f>Revenus!L27/N27</f>
        <v>3561.164410058027</v>
      </c>
      <c r="M27" s="98"/>
      <c r="N27" s="98">
        <f>'Charges par habitant'!N27</f>
        <v>10857</v>
      </c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</row>
    <row r="28" spans="1:26" ht="12.6" customHeight="1">
      <c r="A28" s="50">
        <v>33</v>
      </c>
      <c r="B28" s="72" t="s">
        <v>26</v>
      </c>
      <c r="C28" s="70">
        <f>Revenus!C28/N28</f>
        <v>78.239179954441909</v>
      </c>
      <c r="D28" s="22">
        <f>Revenus!D28/N28</f>
        <v>35.84738041002278</v>
      </c>
      <c r="E28" s="22">
        <f>Revenus!E28/N28</f>
        <v>437.52391799544421</v>
      </c>
      <c r="F28" s="23">
        <f>Revenus!F28/N28</f>
        <v>0.22779043280182232</v>
      </c>
      <c r="G28" s="21">
        <f>Revenus!G28/N28</f>
        <v>0</v>
      </c>
      <c r="H28" s="22">
        <f>Revenus!H28/N28</f>
        <v>1.2756264236902051</v>
      </c>
      <c r="I28" s="22">
        <f>Revenus!I28/N28</f>
        <v>266.23462414578586</v>
      </c>
      <c r="J28" s="22">
        <f>Revenus!J28/N28</f>
        <v>1203.8451025056947</v>
      </c>
      <c r="K28" s="24">
        <f>Revenus!K28/N28</f>
        <v>75.945330296127565</v>
      </c>
      <c r="L28" s="89">
        <f>Revenus!L28/N28</f>
        <v>3921.6628701594532</v>
      </c>
      <c r="M28" s="98"/>
      <c r="N28" s="98">
        <f>'Charges par habitant'!N28</f>
        <v>439</v>
      </c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</row>
    <row r="29" spans="1:26" ht="12.6" customHeight="1" thickBot="1">
      <c r="A29" s="50">
        <v>35</v>
      </c>
      <c r="B29" s="72" t="s">
        <v>27</v>
      </c>
      <c r="C29" s="69">
        <f>Revenus!C29/N29</f>
        <v>88.542397660818708</v>
      </c>
      <c r="D29" s="18">
        <f>Revenus!D29/N29</f>
        <v>398.32894736842104</v>
      </c>
      <c r="E29" s="18">
        <f>Revenus!E29/N29</f>
        <v>357.69736842105266</v>
      </c>
      <c r="F29" s="19">
        <f>Revenus!F29/N29</f>
        <v>4.9707602339181287</v>
      </c>
      <c r="G29" s="18">
        <f>Revenus!G29/N29</f>
        <v>0</v>
      </c>
      <c r="H29" s="18">
        <f>Revenus!H29/N29</f>
        <v>1.7002923976608186</v>
      </c>
      <c r="I29" s="19">
        <f>Revenus!I29/N29</f>
        <v>60.796783625730995</v>
      </c>
      <c r="J29" s="18">
        <f>Revenus!J29/N29</f>
        <v>608.72807017543857</v>
      </c>
      <c r="K29" s="18">
        <f>Revenus!K29/N29</f>
        <v>1027.6622807017543</v>
      </c>
      <c r="L29" s="49">
        <f>Revenus!L29/N29</f>
        <v>3350.187134502924</v>
      </c>
      <c r="M29" s="98"/>
      <c r="N29" s="98">
        <f>'Charges par habitant'!N29</f>
        <v>684</v>
      </c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</row>
    <row r="30" spans="1:26" ht="12.6" customHeight="1">
      <c r="A30" s="50">
        <v>74</v>
      </c>
      <c r="B30" s="72" t="s">
        <v>67</v>
      </c>
      <c r="C30" s="70">
        <f>Revenus!C30/N30</f>
        <v>87.578149100257065</v>
      </c>
      <c r="D30" s="22">
        <f>Revenus!D30/N30</f>
        <v>93.583483290488431</v>
      </c>
      <c r="E30" s="22">
        <f>Revenus!E30/N30</f>
        <v>506.39260925449872</v>
      </c>
      <c r="F30" s="23">
        <f>Revenus!F30/N30</f>
        <v>11.9853470437018</v>
      </c>
      <c r="G30" s="21">
        <f>Revenus!G30/N30</f>
        <v>4.2994858611825192E-2</v>
      </c>
      <c r="H30" s="22">
        <f>Revenus!H30/N30</f>
        <v>38.679434447300771</v>
      </c>
      <c r="I30" s="22">
        <f>Revenus!I30/N30</f>
        <v>49.042480719794348</v>
      </c>
      <c r="J30" s="22">
        <f>Revenus!J30/N30</f>
        <v>177.11002570694086</v>
      </c>
      <c r="K30" s="24">
        <f>Revenus!K30/N30</f>
        <v>257.68200514138817</v>
      </c>
      <c r="L30" s="89">
        <f>Revenus!L30/N30</f>
        <v>2803.9670308483292</v>
      </c>
      <c r="M30" s="98"/>
      <c r="N30" s="98">
        <f>'Charges par habitant'!N30</f>
        <v>15560</v>
      </c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</row>
    <row r="31" spans="1:26" ht="12.6" customHeight="1" thickBot="1">
      <c r="A31" s="50">
        <v>49</v>
      </c>
      <c r="B31" s="72" t="s">
        <v>40</v>
      </c>
      <c r="C31" s="69">
        <f>Revenus!C31/N31</f>
        <v>59.8</v>
      </c>
      <c r="D31" s="18">
        <f>Revenus!D31/N31</f>
        <v>908.97906976744184</v>
      </c>
      <c r="E31" s="18">
        <f>Revenus!E31/N31</f>
        <v>11.895348837209303</v>
      </c>
      <c r="F31" s="19">
        <f>Revenus!F31/N31</f>
        <v>74.037209302325579</v>
      </c>
      <c r="G31" s="18">
        <f>Revenus!G31/N31</f>
        <v>0</v>
      </c>
      <c r="H31" s="18">
        <f>Revenus!H31/N31</f>
        <v>1.6627906976744187</v>
      </c>
      <c r="I31" s="19">
        <f>Revenus!I31/N31</f>
        <v>40.52325581395349</v>
      </c>
      <c r="J31" s="18">
        <f>Revenus!J31/N31</f>
        <v>501.97441860465113</v>
      </c>
      <c r="K31" s="18">
        <f>Revenus!K31/N31</f>
        <v>246.3953488372093</v>
      </c>
      <c r="L31" s="49">
        <f>Revenus!L31/N31</f>
        <v>2386.4069767441861</v>
      </c>
      <c r="M31" s="98"/>
      <c r="N31" s="98">
        <f>'Charges par habitant'!N31</f>
        <v>430</v>
      </c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</row>
    <row r="32" spans="1:26" ht="12.6" customHeight="1">
      <c r="A32" s="50">
        <v>53</v>
      </c>
      <c r="B32" s="72" t="s">
        <v>44</v>
      </c>
      <c r="C32" s="70">
        <f>Revenus!C32/N32</f>
        <v>92.665971808616234</v>
      </c>
      <c r="D32" s="22">
        <f>Revenus!D32/N32</f>
        <v>68.402223545761359</v>
      </c>
      <c r="E32" s="22">
        <f>Revenus!E32/N32</f>
        <v>866.42723843557678</v>
      </c>
      <c r="F32" s="23">
        <f>Revenus!F32/N32</f>
        <v>117.6380782211634</v>
      </c>
      <c r="G32" s="21">
        <f>Revenus!G32/N32</f>
        <v>34.098372046853285</v>
      </c>
      <c r="H32" s="22">
        <f>Revenus!H32/N32</f>
        <v>79.221957514393495</v>
      </c>
      <c r="I32" s="22">
        <f>Revenus!I32/N32</f>
        <v>23.101548540798095</v>
      </c>
      <c r="J32" s="22">
        <f>Revenus!J32/N32</f>
        <v>786.37552114353787</v>
      </c>
      <c r="K32" s="24">
        <f>Revenus!K32/N32</f>
        <v>641.77486599166173</v>
      </c>
      <c r="L32" s="89">
        <f>Revenus!L32/N32</f>
        <v>5258.7087552114353</v>
      </c>
      <c r="M32" s="98"/>
      <c r="N32" s="98">
        <f>'Charges par habitant'!N32</f>
        <v>10074</v>
      </c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</row>
    <row r="33" spans="1:54" ht="12.6" customHeight="1" thickBot="1">
      <c r="A33" s="50">
        <v>54</v>
      </c>
      <c r="B33" s="72" t="s">
        <v>45</v>
      </c>
      <c r="C33" s="69">
        <f>Revenus!C33/N33</f>
        <v>66.2814479638009</v>
      </c>
      <c r="D33" s="18">
        <f>Revenus!D33/N33</f>
        <v>44.422624434389142</v>
      </c>
      <c r="E33" s="18">
        <f>Revenus!E33/N33</f>
        <v>325.14027149321265</v>
      </c>
      <c r="F33" s="19">
        <f>Revenus!F33/N33</f>
        <v>83.022624434389144</v>
      </c>
      <c r="G33" s="18">
        <f>Revenus!G33/N33</f>
        <v>0.12760180995475112</v>
      </c>
      <c r="H33" s="18">
        <f>Revenus!H33/N33</f>
        <v>207.48054298642535</v>
      </c>
      <c r="I33" s="19">
        <f>Revenus!I33/N33</f>
        <v>96.871493212669677</v>
      </c>
      <c r="J33" s="18">
        <f>Revenus!J33/N33</f>
        <v>531.68144796380091</v>
      </c>
      <c r="K33" s="18">
        <f>Revenus!K33/N33</f>
        <v>189.04886877828054</v>
      </c>
      <c r="L33" s="49">
        <f>Revenus!L33/N33</f>
        <v>3943.7846153846153</v>
      </c>
      <c r="M33" s="98"/>
      <c r="N33" s="98">
        <f>'Charges par habitant'!N33</f>
        <v>1105</v>
      </c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</row>
    <row r="34" spans="1:54" ht="12.6" customHeight="1">
      <c r="A34" s="50">
        <v>55</v>
      </c>
      <c r="B34" s="72" t="s">
        <v>46</v>
      </c>
      <c r="C34" s="70">
        <f>Revenus!C34/N34</f>
        <v>34.962499999999999</v>
      </c>
      <c r="D34" s="22">
        <f>Revenus!D34/N34</f>
        <v>8.765625</v>
      </c>
      <c r="E34" s="22">
        <f>Revenus!E34/N34</f>
        <v>480.8125</v>
      </c>
      <c r="F34" s="23">
        <f>Revenus!F34/N34</f>
        <v>0</v>
      </c>
      <c r="G34" s="21">
        <f>Revenus!G34/N34</f>
        <v>0</v>
      </c>
      <c r="H34" s="22">
        <f>Revenus!H34/N34</f>
        <v>1.765625</v>
      </c>
      <c r="I34" s="22">
        <f>Revenus!I34/N34</f>
        <v>9.7375000000000007</v>
      </c>
      <c r="J34" s="22">
        <f>Revenus!J34/N34</f>
        <v>146.77187499999999</v>
      </c>
      <c r="K34" s="24">
        <f>Revenus!K34/N34</f>
        <v>116.36875000000001</v>
      </c>
      <c r="L34" s="89">
        <f>Revenus!L34/N34</f>
        <v>2902.203125</v>
      </c>
      <c r="M34" s="98"/>
      <c r="N34" s="98">
        <f>'Charges par habitant'!N34</f>
        <v>320</v>
      </c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</row>
    <row r="35" spans="1:54" ht="12.6" customHeight="1" thickBot="1">
      <c r="A35" s="50">
        <v>56</v>
      </c>
      <c r="B35" s="72" t="s">
        <v>47</v>
      </c>
      <c r="C35" s="69">
        <f>Revenus!C35/N35</f>
        <v>66.680751173708927</v>
      </c>
      <c r="D35" s="18">
        <f>Revenus!D35/N35</f>
        <v>13.010954616588419</v>
      </c>
      <c r="E35" s="18">
        <f>Revenus!E35/N35</f>
        <v>417.9170579029734</v>
      </c>
      <c r="F35" s="19">
        <f>Revenus!F35/N35</f>
        <v>37.264475743348981</v>
      </c>
      <c r="G35" s="18">
        <f>Revenus!G35/N35</f>
        <v>0.15023474178403756</v>
      </c>
      <c r="H35" s="18">
        <f>Revenus!H35/N35</f>
        <v>8.046948356807512</v>
      </c>
      <c r="I35" s="19">
        <f>Revenus!I35/N35</f>
        <v>40.444444444444443</v>
      </c>
      <c r="J35" s="18">
        <f>Revenus!J35/N35</f>
        <v>184.43192488262912</v>
      </c>
      <c r="K35" s="18">
        <f>Revenus!K35/N35</f>
        <v>129.52425665101723</v>
      </c>
      <c r="L35" s="49">
        <f>Revenus!L35/N35</f>
        <v>2752.1173708920187</v>
      </c>
      <c r="M35" s="98"/>
      <c r="N35" s="98">
        <f>'Charges par habitant'!N35</f>
        <v>639</v>
      </c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</row>
    <row r="36" spans="1:54" ht="12.6" customHeight="1">
      <c r="A36" s="50">
        <v>57</v>
      </c>
      <c r="B36" s="72" t="s">
        <v>48</v>
      </c>
      <c r="C36" s="70">
        <f>Revenus!C36/N36</f>
        <v>33.222698072805137</v>
      </c>
      <c r="D36" s="22">
        <f>Revenus!D36/N36</f>
        <v>168.73661670235546</v>
      </c>
      <c r="E36" s="22">
        <f>Revenus!E36/N36</f>
        <v>584.47323340471087</v>
      </c>
      <c r="F36" s="23">
        <f>Revenus!F36/N36</f>
        <v>5.2526766595289081</v>
      </c>
      <c r="G36" s="21">
        <f>Revenus!G36/N36</f>
        <v>0.20770877944325483</v>
      </c>
      <c r="H36" s="22">
        <f>Revenus!H36/N36</f>
        <v>1.7323340471092077</v>
      </c>
      <c r="I36" s="22">
        <f>Revenus!I36/N36</f>
        <v>2.4282655246252678</v>
      </c>
      <c r="J36" s="22">
        <f>Revenus!J36/N36</f>
        <v>127.77730192719486</v>
      </c>
      <c r="K36" s="24">
        <f>Revenus!K36/N36</f>
        <v>62.237687366167023</v>
      </c>
      <c r="L36" s="89">
        <f>Revenus!L36/N36</f>
        <v>2580.6038543897216</v>
      </c>
      <c r="M36" s="98"/>
      <c r="N36" s="98">
        <f>'Charges par habitant'!N36</f>
        <v>467</v>
      </c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</row>
    <row r="37" spans="1:54" ht="12.6" customHeight="1" thickBot="1">
      <c r="A37" s="50">
        <v>58</v>
      </c>
      <c r="B37" s="72" t="s">
        <v>49</v>
      </c>
      <c r="C37" s="69">
        <f>Revenus!C37/N37</f>
        <v>50.382282521947324</v>
      </c>
      <c r="D37" s="18">
        <f>Revenus!D37/N37</f>
        <v>13.759776536312849</v>
      </c>
      <c r="E37" s="18">
        <f>Revenus!E37/N37</f>
        <v>619.30007980845971</v>
      </c>
      <c r="F37" s="19">
        <f>Revenus!F37/N37</f>
        <v>71.188347964884272</v>
      </c>
      <c r="G37" s="18">
        <f>Revenus!G37/N37</f>
        <v>2.5179569034317639</v>
      </c>
      <c r="H37" s="18">
        <f>Revenus!H37/N37</f>
        <v>1.7605746209098165</v>
      </c>
      <c r="I37" s="19">
        <f>Revenus!I37/N37</f>
        <v>32.418196328810851</v>
      </c>
      <c r="J37" s="18">
        <f>Revenus!J37/N37</f>
        <v>606.86911412609732</v>
      </c>
      <c r="K37" s="18">
        <f>Revenus!K37/N37</f>
        <v>69.217079010375102</v>
      </c>
      <c r="L37" s="49">
        <f>Revenus!L37/N37</f>
        <v>2675.9680766161214</v>
      </c>
      <c r="M37" s="98"/>
      <c r="N37" s="98">
        <f>'Charges par habitant'!N37</f>
        <v>1253</v>
      </c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</row>
    <row r="38" spans="1:54" ht="12.6" customHeight="1">
      <c r="A38" s="50">
        <v>59</v>
      </c>
      <c r="B38" s="72" t="s">
        <v>50</v>
      </c>
      <c r="C38" s="70">
        <f>Revenus!C38/N38</f>
        <v>27.402489626556015</v>
      </c>
      <c r="D38" s="22">
        <f>Revenus!D38/N38</f>
        <v>345.71369294605807</v>
      </c>
      <c r="E38" s="22">
        <f>Revenus!E38/N38</f>
        <v>294.06224066390041</v>
      </c>
      <c r="F38" s="23">
        <f>Revenus!F38/N38</f>
        <v>0</v>
      </c>
      <c r="G38" s="21">
        <f>Revenus!G38/N38</f>
        <v>0</v>
      </c>
      <c r="H38" s="22">
        <f>Revenus!H38/N38</f>
        <v>1.8381742738589211</v>
      </c>
      <c r="I38" s="22">
        <f>Revenus!I38/N38</f>
        <v>272.41078838174275</v>
      </c>
      <c r="J38" s="22">
        <f>Revenus!J38/N38</f>
        <v>775.54771784232366</v>
      </c>
      <c r="K38" s="24">
        <f>Revenus!K38/N38</f>
        <v>298.5435684647303</v>
      </c>
      <c r="L38" s="89">
        <f>Revenus!L38/N38</f>
        <v>2426.2821576763486</v>
      </c>
      <c r="M38" s="98"/>
      <c r="N38" s="98">
        <f>'Charges par habitant'!N38</f>
        <v>241</v>
      </c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</row>
    <row r="39" spans="1:54" ht="12.6" customHeight="1" thickBot="1">
      <c r="A39" s="50">
        <v>60</v>
      </c>
      <c r="B39" s="72" t="s">
        <v>51</v>
      </c>
      <c r="C39" s="69">
        <f>Revenus!C39/N39</f>
        <v>211.67954545454546</v>
      </c>
      <c r="D39" s="18">
        <f>Revenus!D39/N39</f>
        <v>214.0987579281184</v>
      </c>
      <c r="E39" s="18">
        <f>Revenus!E39/N39</f>
        <v>613.20665961945031</v>
      </c>
      <c r="F39" s="19">
        <f>Revenus!F39/N39</f>
        <v>124.25190274841438</v>
      </c>
      <c r="G39" s="18">
        <f>Revenus!G39/N39</f>
        <v>2.3404598308668074</v>
      </c>
      <c r="H39" s="18">
        <f>Revenus!H39/N39</f>
        <v>68.54944503171248</v>
      </c>
      <c r="I39" s="19">
        <f>Revenus!I39/N39</f>
        <v>138.69986786469346</v>
      </c>
      <c r="J39" s="18">
        <f>Revenus!J39/N39</f>
        <v>707.95676532769551</v>
      </c>
      <c r="K39" s="18">
        <f>Revenus!K39/N39</f>
        <v>140.17127378435518</v>
      </c>
      <c r="L39" s="49">
        <f>Revenus!L39/N39</f>
        <v>3854.463187103594</v>
      </c>
      <c r="M39" s="98"/>
      <c r="N39" s="98">
        <f>'Charges par habitant'!N39</f>
        <v>37840</v>
      </c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</row>
    <row r="40" spans="1:54" ht="12.6" customHeight="1">
      <c r="A40" s="50">
        <v>61</v>
      </c>
      <c r="B40" s="72" t="s">
        <v>52</v>
      </c>
      <c r="C40" s="70">
        <f>Revenus!C40/N40</f>
        <v>52.596412556053814</v>
      </c>
      <c r="D40" s="22">
        <f>Revenus!D40/N40</f>
        <v>20.820627802690584</v>
      </c>
      <c r="E40" s="22">
        <f>Revenus!E40/N40</f>
        <v>190.87892376681614</v>
      </c>
      <c r="F40" s="23">
        <f>Revenus!F40/N40</f>
        <v>16.928251121076233</v>
      </c>
      <c r="G40" s="21">
        <f>Revenus!G40/N40</f>
        <v>0</v>
      </c>
      <c r="H40" s="22">
        <f>Revenus!H40/N40</f>
        <v>1.7264573991031391</v>
      </c>
      <c r="I40" s="22">
        <f>Revenus!I40/N40</f>
        <v>2.6726457399103141</v>
      </c>
      <c r="J40" s="22">
        <f>Revenus!J40/N40</f>
        <v>118.27802690582959</v>
      </c>
      <c r="K40" s="24">
        <f>Revenus!K40/N40</f>
        <v>236.7354260089686</v>
      </c>
      <c r="L40" s="89">
        <f>Revenus!L40/N40</f>
        <v>2917.5874439461882</v>
      </c>
      <c r="M40" s="98"/>
      <c r="N40" s="98">
        <f>'Charges par habitant'!N40</f>
        <v>223</v>
      </c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</row>
    <row r="41" spans="1:54" ht="12.6" customHeight="1" thickBot="1">
      <c r="A41" s="90">
        <v>62</v>
      </c>
      <c r="B41" s="87" t="s">
        <v>53</v>
      </c>
      <c r="C41" s="69">
        <f>Revenus!C41/N41</f>
        <v>55.049638055842813</v>
      </c>
      <c r="D41" s="18">
        <f>Revenus!D41/N41</f>
        <v>27.450879007238882</v>
      </c>
      <c r="E41" s="18">
        <f>Revenus!E41/N41</f>
        <v>403.34126163391932</v>
      </c>
      <c r="F41" s="19">
        <f>Revenus!F41/N41</f>
        <v>105.38262668045502</v>
      </c>
      <c r="G41" s="18">
        <f>Revenus!G41/N41</f>
        <v>0.14994829369183041</v>
      </c>
      <c r="H41" s="18">
        <f>Revenus!H41/N41</f>
        <v>1.7259565667011376</v>
      </c>
      <c r="I41" s="19">
        <f>Revenus!I41/N41</f>
        <v>109.78697001034126</v>
      </c>
      <c r="J41" s="18">
        <f>Revenus!J41/N41</f>
        <v>570.76628748707344</v>
      </c>
      <c r="K41" s="18">
        <f>Revenus!K41/N41</f>
        <v>634.69906928645298</v>
      </c>
      <c r="L41" s="49">
        <f>Revenus!L41/N41</f>
        <v>2865.063081695967</v>
      </c>
      <c r="M41" s="98"/>
      <c r="N41" s="98">
        <f>'Charges par habitant'!N41</f>
        <v>967</v>
      </c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</row>
    <row r="42" spans="1:54" ht="18" customHeight="1">
      <c r="A42" s="142" t="s">
        <v>54</v>
      </c>
      <c r="B42" s="143"/>
      <c r="C42" s="70">
        <f>Revenus!C42/N42</f>
        <v>241.79025368622442</v>
      </c>
      <c r="D42" s="22">
        <f>Revenus!D42/N42</f>
        <v>142.05663289193049</v>
      </c>
      <c r="E42" s="22">
        <f>Revenus!E42/N42</f>
        <v>500.60266228924507</v>
      </c>
      <c r="F42" s="23">
        <f>Revenus!F42/N42</f>
        <v>147.12346756527117</v>
      </c>
      <c r="G42" s="21">
        <f>Revenus!G42/N42</f>
        <v>43.397534232323174</v>
      </c>
      <c r="H42" s="22">
        <f>Revenus!H42/N42</f>
        <v>89.48511927125179</v>
      </c>
      <c r="I42" s="22">
        <f>Revenus!I42/N42</f>
        <v>104.4254056147368</v>
      </c>
      <c r="J42" s="22">
        <f>Revenus!J42/N42</f>
        <v>571.36998075244639</v>
      </c>
      <c r="K42" s="24">
        <f>Revenus!K42/N42</f>
        <v>348.9175765422608</v>
      </c>
      <c r="L42" s="89">
        <f>Revenus!L42/N42</f>
        <v>3840.975862527383</v>
      </c>
      <c r="M42" s="98"/>
      <c r="N42" s="98">
        <f>SUM(N5:N41)</f>
        <v>173009</v>
      </c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</row>
    <row r="43" spans="1:54" ht="15" customHeight="1" thickBot="1">
      <c r="A43" s="116" t="s">
        <v>65</v>
      </c>
      <c r="B43" s="102"/>
      <c r="C43" s="69">
        <f>Revenus!C43/N43</f>
        <v>206.39989884955907</v>
      </c>
      <c r="D43" s="18">
        <f>Revenus!D43/N43</f>
        <v>140.08028670918085</v>
      </c>
      <c r="E43" s="18">
        <f>Revenus!E43/N43</f>
        <v>499.09027386191218</v>
      </c>
      <c r="F43" s="54">
        <f>Revenus!F43/N43</f>
        <v>138.75844809645335</v>
      </c>
      <c r="G43" s="53">
        <f>Revenus!G43/N43</f>
        <v>41.751977956179772</v>
      </c>
      <c r="H43" s="53">
        <f>Revenus!H43/N43</f>
        <v>91.666697670633241</v>
      </c>
      <c r="I43" s="54">
        <f>Revenus!I43/N43</f>
        <v>109.19207538614471</v>
      </c>
      <c r="J43" s="53">
        <f>Revenus!J43/N43</f>
        <v>606.62349364321801</v>
      </c>
      <c r="K43" s="53">
        <f>Revenus!K43/N43</f>
        <v>336.11418373338137</v>
      </c>
      <c r="L43" s="55">
        <f>Revenus!L43/N43</f>
        <v>3696.891594630888</v>
      </c>
      <c r="M43" s="98"/>
      <c r="N43" s="98">
        <f>'Charges par habitant'!N43</f>
        <v>172021</v>
      </c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</row>
    <row r="44" spans="1:54" s="38" customFormat="1" ht="12.6" customHeight="1">
      <c r="A44" s="33"/>
      <c r="B44" s="34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</row>
    <row r="45" spans="1:54" s="38" customFormat="1" ht="12.6" customHeight="1">
      <c r="A45" s="33"/>
      <c r="B45" s="37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</row>
    <row r="46" spans="1:54" s="38" customFormat="1" ht="12.6" customHeight="1">
      <c r="A46" s="33"/>
      <c r="B46" s="39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</row>
    <row r="47" spans="1:54" s="38" customFormat="1" ht="12.6" customHeight="1">
      <c r="A47" s="33"/>
      <c r="B47" s="39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</row>
    <row r="48" spans="1:54" s="38" customFormat="1" ht="12.6" customHeight="1">
      <c r="A48" s="33"/>
      <c r="B48" s="40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</row>
    <row r="49" spans="1:54" s="38" customFormat="1" ht="12.6" customHeight="1">
      <c r="A49" s="33"/>
      <c r="B49" s="40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</row>
    <row r="50" spans="1:54" s="38" customFormat="1" ht="12.6" customHeight="1">
      <c r="A50" s="33"/>
      <c r="B50" s="40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</row>
    <row r="51" spans="1:54" s="38" customFormat="1" ht="12.6" customHeight="1">
      <c r="A51" s="33"/>
      <c r="B51" s="40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</row>
    <row r="52" spans="1:54" s="38" customFormat="1" ht="12.6" customHeight="1">
      <c r="A52" s="33"/>
      <c r="B52" s="40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</row>
    <row r="53" spans="1:54" s="38" customFormat="1" ht="12.6" customHeight="1">
      <c r="A53" s="33"/>
      <c r="B53" s="40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</row>
    <row r="54" spans="1:54" s="38" customFormat="1" ht="12.6" customHeight="1">
      <c r="A54" s="33"/>
      <c r="B54" s="41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</row>
    <row r="55" spans="1:54" s="38" customFormat="1" ht="12.6" customHeight="1">
      <c r="A55" s="33"/>
      <c r="B55" s="41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</row>
    <row r="56" spans="1:54" s="38" customFormat="1" ht="12.6" customHeight="1">
      <c r="A56" s="33"/>
      <c r="B56" s="41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</row>
    <row r="57" spans="1:54" s="38" customFormat="1" ht="12.6" customHeight="1">
      <c r="A57" s="33"/>
      <c r="B57" s="41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</row>
    <row r="58" spans="1:54" s="38" customFormat="1" ht="12.6" customHeight="1">
      <c r="A58" s="33"/>
      <c r="B58" s="41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</row>
    <row r="59" spans="1:54" s="38" customFormat="1" ht="12.6" customHeight="1">
      <c r="A59" s="33"/>
      <c r="B59" s="41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</row>
    <row r="60" spans="1:54" s="38" customFormat="1" ht="12.6" customHeight="1">
      <c r="A60" s="33"/>
      <c r="B60" s="41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</row>
    <row r="61" spans="1:54" s="38" customFormat="1" ht="12.6" customHeight="1">
      <c r="A61" s="33"/>
      <c r="B61" s="41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</row>
    <row r="62" spans="1:54" s="38" customFormat="1" ht="12.6" customHeight="1">
      <c r="A62" s="33"/>
      <c r="B62" s="41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</row>
    <row r="63" spans="1:54" s="38" customFormat="1" ht="12.6" customHeight="1">
      <c r="A63" s="33"/>
      <c r="B63" s="41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</row>
    <row r="64" spans="1:54" s="38" customFormat="1" ht="12.6" customHeight="1">
      <c r="A64" s="33"/>
      <c r="B64" s="41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</row>
    <row r="65" spans="1:54" s="38" customFormat="1" ht="12.6" customHeight="1">
      <c r="A65" s="33"/>
      <c r="B65" s="41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</row>
  </sheetData>
  <sheetProtection sheet="1" objects="1" scenarios="1"/>
  <mergeCells count="13">
    <mergeCell ref="A42:B42"/>
    <mergeCell ref="A43:B43"/>
    <mergeCell ref="H2:H4"/>
    <mergeCell ref="I2:I4"/>
    <mergeCell ref="J2:J4"/>
    <mergeCell ref="A2:B4"/>
    <mergeCell ref="K2:K4"/>
    <mergeCell ref="L2:L4"/>
    <mergeCell ref="G2:G4"/>
    <mergeCell ref="C2:C4"/>
    <mergeCell ref="D2:D4"/>
    <mergeCell ref="E2:E4"/>
    <mergeCell ref="F2:F4"/>
  </mergeCells>
  <pageMargins left="0.39370078740157483" right="0" top="0" bottom="0" header="0.31496062992125984" footer="0.31496062992125984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B66"/>
  <sheetViews>
    <sheetView zoomScale="150" zoomScaleNormal="150" workbookViewId="0">
      <pane xSplit="2" ySplit="4" topLeftCell="E5" activePane="bottomRight" state="frozen"/>
      <selection activeCell="A42" sqref="A42"/>
      <selection pane="topRight" activeCell="A42" sqref="A42"/>
      <selection pane="bottomLeft" activeCell="A42" sqref="A42"/>
      <selection pane="bottomRight"/>
    </sheetView>
  </sheetViews>
  <sheetFormatPr baseColWidth="10" defaultColWidth="10.7109375" defaultRowHeight="7.5" customHeight="1"/>
  <cols>
    <col min="1" max="1" width="3.28515625" style="17" customWidth="1"/>
    <col min="2" max="2" width="22.7109375" style="7" customWidth="1"/>
    <col min="3" max="6" width="11.7109375" style="28" customWidth="1"/>
    <col min="7" max="9" width="10.7109375" style="28" customWidth="1"/>
    <col min="10" max="10" width="13.7109375" style="28" customWidth="1"/>
    <col min="11" max="11" width="10.7109375" style="28" customWidth="1"/>
    <col min="12" max="12" width="11.7109375" style="28" customWidth="1"/>
    <col min="13" max="26" width="6.7109375" style="67" customWidth="1"/>
    <col min="27" max="54" width="10.7109375" style="27"/>
    <col min="55" max="16384" width="10.7109375" style="28"/>
  </cols>
  <sheetData>
    <row r="1" spans="1:26" s="91" customFormat="1" ht="20.100000000000001" customHeight="1" thickBot="1">
      <c r="A1" s="8" t="s">
        <v>76</v>
      </c>
      <c r="B1" s="9"/>
      <c r="C1" s="31"/>
      <c r="D1" s="30"/>
      <c r="E1" s="30"/>
      <c r="F1" s="30"/>
      <c r="G1" s="30"/>
      <c r="H1" s="31"/>
      <c r="I1" s="31"/>
      <c r="J1" s="31"/>
      <c r="K1" s="31"/>
      <c r="L1" s="31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</row>
    <row r="2" spans="1:26" ht="12.6" customHeight="1">
      <c r="A2" s="133" t="s">
        <v>59</v>
      </c>
      <c r="B2" s="134"/>
      <c r="C2" s="121" t="s">
        <v>73</v>
      </c>
      <c r="D2" s="121" t="s">
        <v>60</v>
      </c>
      <c r="E2" s="121" t="s">
        <v>75</v>
      </c>
      <c r="F2" s="121" t="s">
        <v>61</v>
      </c>
      <c r="G2" s="121" t="s">
        <v>0</v>
      </c>
      <c r="H2" s="121" t="s">
        <v>62</v>
      </c>
      <c r="I2" s="121" t="s">
        <v>1</v>
      </c>
      <c r="J2" s="121" t="s">
        <v>74</v>
      </c>
      <c r="K2" s="121" t="s">
        <v>63</v>
      </c>
      <c r="L2" s="121" t="s">
        <v>68</v>
      </c>
      <c r="M2" s="98"/>
      <c r="N2" s="98" t="s">
        <v>57</v>
      </c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</row>
    <row r="3" spans="1:26" ht="12.6" customHeight="1">
      <c r="A3" s="135"/>
      <c r="B3" s="136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98"/>
      <c r="N3" s="98" t="s">
        <v>58</v>
      </c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</row>
    <row r="4" spans="1:26" ht="12.6" customHeight="1" thickBot="1">
      <c r="A4" s="137"/>
      <c r="B4" s="138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98"/>
      <c r="N4" s="98">
        <f>'Charges par habitant'!N4</f>
        <v>40908</v>
      </c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</row>
    <row r="5" spans="1:26" ht="12.6" customHeight="1" thickBot="1">
      <c r="A5" s="73">
        <v>1</v>
      </c>
      <c r="B5" s="71" t="s">
        <v>3</v>
      </c>
      <c r="C5" s="69">
        <f>'Resultat net'!C5/N5</f>
        <v>-174.1852653085752</v>
      </c>
      <c r="D5" s="18">
        <f>'Resultat net'!D5/N5</f>
        <v>-335.64359113034072</v>
      </c>
      <c r="E5" s="18">
        <f>'Resultat net'!E5/N5</f>
        <v>-893.81608677363135</v>
      </c>
      <c r="F5" s="19">
        <f>'Resultat net'!F5/N5</f>
        <v>-933.49269875608434</v>
      </c>
      <c r="G5" s="18">
        <f>'Resultat net'!G5/N5</f>
        <v>-27.817138393125415</v>
      </c>
      <c r="H5" s="18">
        <f>'Resultat net'!H5/N5</f>
        <v>-666.5720509584761</v>
      </c>
      <c r="I5" s="19">
        <f>'Resultat net'!I5/N5</f>
        <v>-788.42912084610305</v>
      </c>
      <c r="J5" s="18">
        <f>'Resultat net'!J5/N5</f>
        <v>-271.98873264827836</v>
      </c>
      <c r="K5" s="18">
        <f>'Resultat net'!K5/N5</f>
        <v>17.187939426717143</v>
      </c>
      <c r="L5" s="49">
        <f>'Resultat net'!L5/N5</f>
        <v>4159.2653085752054</v>
      </c>
      <c r="M5" s="98"/>
      <c r="N5" s="98">
        <f>'Charges par habitant'!N5</f>
        <v>33282</v>
      </c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</row>
    <row r="6" spans="1:26" ht="12.6" customHeight="1">
      <c r="A6" s="75">
        <v>2</v>
      </c>
      <c r="B6" s="72" t="s">
        <v>4</v>
      </c>
      <c r="C6" s="70">
        <f>'Resultat net'!C6/N6</f>
        <v>-289.0307392996109</v>
      </c>
      <c r="D6" s="22">
        <f>'Resultat net'!D6/N6</f>
        <v>-76.709727626459141</v>
      </c>
      <c r="E6" s="22">
        <f>'Resultat net'!E6/N6</f>
        <v>-866.30544747081717</v>
      </c>
      <c r="F6" s="23">
        <f>'Resultat net'!F6/N6</f>
        <v>-302.37431906614785</v>
      </c>
      <c r="G6" s="21">
        <f>'Resultat net'!G6/N6</f>
        <v>-29.420622568093385</v>
      </c>
      <c r="H6" s="22">
        <f>'Resultat net'!H6/N6</f>
        <v>-581.59455252918292</v>
      </c>
      <c r="I6" s="22">
        <f>'Resultat net'!I6/N6</f>
        <v>-445.53891050583655</v>
      </c>
      <c r="J6" s="22">
        <f>'Resultat net'!J6/N6</f>
        <v>-89.789494163424123</v>
      </c>
      <c r="K6" s="24">
        <f>'Resultat net'!K6/N6</f>
        <v>47.957587548638131</v>
      </c>
      <c r="L6" s="89">
        <f>'Resultat net'!L6/N6</f>
        <v>2384.6268482490273</v>
      </c>
      <c r="M6" s="98"/>
      <c r="N6" s="98">
        <f>'Charges par habitant'!N6</f>
        <v>2570</v>
      </c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</row>
    <row r="7" spans="1:26" ht="12.6" customHeight="1" thickBot="1">
      <c r="A7" s="75">
        <v>3</v>
      </c>
      <c r="B7" s="72" t="s">
        <v>5</v>
      </c>
      <c r="C7" s="69">
        <f>'Resultat net'!C7/N7</f>
        <v>-417.58753071253074</v>
      </c>
      <c r="D7" s="18">
        <f>'Resultat net'!D7/N7</f>
        <v>-126.02088452088452</v>
      </c>
      <c r="E7" s="18">
        <f>'Resultat net'!E7/N7</f>
        <v>-913.86394348894351</v>
      </c>
      <c r="F7" s="19">
        <f>'Resultat net'!F7/N7</f>
        <v>-226.12530712530713</v>
      </c>
      <c r="G7" s="18">
        <f>'Resultat net'!G7/N7</f>
        <v>-32.31818181818182</v>
      </c>
      <c r="H7" s="18">
        <f>'Resultat net'!H7/N7</f>
        <v>-455.39803439803438</v>
      </c>
      <c r="I7" s="19">
        <f>'Resultat net'!I7/N7</f>
        <v>-401.42567567567568</v>
      </c>
      <c r="J7" s="18">
        <f>'Resultat net'!J7/N7</f>
        <v>-98.81050368550369</v>
      </c>
      <c r="K7" s="18">
        <f>'Resultat net'!K7/N7</f>
        <v>12.543918918918919</v>
      </c>
      <c r="L7" s="49">
        <f>'Resultat net'!L7/N7</f>
        <v>2237.8547297297296</v>
      </c>
      <c r="M7" s="98"/>
      <c r="N7" s="98">
        <f>'Charges par habitant'!N7</f>
        <v>3256</v>
      </c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</row>
    <row r="8" spans="1:26" ht="12.6" customHeight="1">
      <c r="A8" s="75">
        <v>71</v>
      </c>
      <c r="B8" s="72" t="s">
        <v>55</v>
      </c>
      <c r="C8" s="70">
        <f>'Resultat net'!C8/N8</f>
        <v>-295.01345198675494</v>
      </c>
      <c r="D8" s="22">
        <f>'Resultat net'!D8/N8</f>
        <v>-74.014072847682115</v>
      </c>
      <c r="E8" s="22">
        <f>'Resultat net'!E8/N8</f>
        <v>-1053.5881622516556</v>
      </c>
      <c r="F8" s="23">
        <f>'Resultat net'!F8/N8</f>
        <v>-181.53725165562915</v>
      </c>
      <c r="G8" s="21">
        <f>'Resultat net'!G8/N8</f>
        <v>-34.693501655629142</v>
      </c>
      <c r="H8" s="22">
        <f>'Resultat net'!H8/N8</f>
        <v>-471.04863410596028</v>
      </c>
      <c r="I8" s="22">
        <f>'Resultat net'!I8/N8</f>
        <v>-316.71171357615896</v>
      </c>
      <c r="J8" s="22">
        <f>'Resultat net'!J8/N8</f>
        <v>-103.58650662251655</v>
      </c>
      <c r="K8" s="24">
        <f>'Resultat net'!K8/N8</f>
        <v>134.90666390728478</v>
      </c>
      <c r="L8" s="89">
        <f>'Resultat net'!L8/N8</f>
        <v>2444.9546771523178</v>
      </c>
      <c r="M8" s="98"/>
      <c r="N8" s="98">
        <f>'Charges par habitant'!N8</f>
        <v>4832</v>
      </c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</row>
    <row r="9" spans="1:26" ht="12.6" customHeight="1" thickBot="1">
      <c r="A9" s="75">
        <v>6</v>
      </c>
      <c r="B9" s="72" t="s">
        <v>6</v>
      </c>
      <c r="C9" s="69">
        <f>'Resultat net'!C9/N9</f>
        <v>-337.56138107416882</v>
      </c>
      <c r="D9" s="18">
        <f>'Resultat net'!D9/N9</f>
        <v>-126.80946291560102</v>
      </c>
      <c r="E9" s="18">
        <f>'Resultat net'!E9/N9</f>
        <v>-898.84143222506395</v>
      </c>
      <c r="F9" s="19">
        <f>'Resultat net'!F9/N9</f>
        <v>-300.71163682864449</v>
      </c>
      <c r="G9" s="18">
        <f>'Resultat net'!G9/N9</f>
        <v>-33.229539641943731</v>
      </c>
      <c r="H9" s="18">
        <f>'Resultat net'!H9/N9</f>
        <v>-448.50191815856778</v>
      </c>
      <c r="I9" s="19">
        <f>'Resultat net'!I9/N9</f>
        <v>-323.38874680306907</v>
      </c>
      <c r="J9" s="18">
        <f>'Resultat net'!J9/N9</f>
        <v>-205.72570332480819</v>
      </c>
      <c r="K9" s="18">
        <f>'Resultat net'!K9/N9</f>
        <v>19.160485933503836</v>
      </c>
      <c r="L9" s="49">
        <f>'Resultat net'!L9/N9</f>
        <v>2661.0370843989772</v>
      </c>
      <c r="M9" s="98"/>
      <c r="N9" s="98">
        <f>'Charges par habitant'!N9</f>
        <v>1564</v>
      </c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</row>
    <row r="10" spans="1:26" ht="12.6" customHeight="1">
      <c r="A10" s="75">
        <v>7</v>
      </c>
      <c r="B10" s="72" t="s">
        <v>7</v>
      </c>
      <c r="C10" s="70">
        <f>'Resultat net'!C10/N10</f>
        <v>-326.40806705081195</v>
      </c>
      <c r="D10" s="22">
        <f>'Resultat net'!D10/N10</f>
        <v>-62.172865374541644</v>
      </c>
      <c r="E10" s="22">
        <f>'Resultat net'!E10/N10</f>
        <v>-1088.1723415400734</v>
      </c>
      <c r="F10" s="23">
        <f>'Resultat net'!F10/N10</f>
        <v>-59.608695652173914</v>
      </c>
      <c r="G10" s="21">
        <f>'Resultat net'!G10/N10</f>
        <v>-34.919853326348871</v>
      </c>
      <c r="H10" s="22">
        <f>'Resultat net'!H10/N10</f>
        <v>-527.02200104766894</v>
      </c>
      <c r="I10" s="22">
        <f>'Resultat net'!I10/N10</f>
        <v>-254.55369303300157</v>
      </c>
      <c r="J10" s="22">
        <f>'Resultat net'!J10/N10</f>
        <v>-26.959140911471973</v>
      </c>
      <c r="K10" s="24">
        <f>'Resultat net'!K10/N10</f>
        <v>126.84494499738082</v>
      </c>
      <c r="L10" s="89">
        <f>'Resultat net'!L10/N10</f>
        <v>2282.4002095337873</v>
      </c>
      <c r="M10" s="98"/>
      <c r="N10" s="98">
        <f>'Charges par habitant'!N10</f>
        <v>1909</v>
      </c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</row>
    <row r="11" spans="1:26" ht="12.6" customHeight="1" thickBot="1">
      <c r="A11" s="75">
        <v>8</v>
      </c>
      <c r="B11" s="72" t="s">
        <v>8</v>
      </c>
      <c r="C11" s="69">
        <f>'Resultat net'!C11/N11</f>
        <v>-692.37007874015751</v>
      </c>
      <c r="D11" s="18">
        <f>'Resultat net'!D11/N11</f>
        <v>-100.18503937007874</v>
      </c>
      <c r="E11" s="18">
        <f>'Resultat net'!E11/N11</f>
        <v>-748.01181102362204</v>
      </c>
      <c r="F11" s="19">
        <f>'Resultat net'!F11/N11</f>
        <v>-45.393700787401578</v>
      </c>
      <c r="G11" s="18">
        <f>'Resultat net'!G11/N11</f>
        <v>-61.04330708661417</v>
      </c>
      <c r="H11" s="18">
        <f>'Resultat net'!H11/N11</f>
        <v>-413.52362204724409</v>
      </c>
      <c r="I11" s="19">
        <f>'Resultat net'!I11/N11</f>
        <v>-703.0275590551181</v>
      </c>
      <c r="J11" s="18">
        <f>'Resultat net'!J11/N11</f>
        <v>-91.263779527559052</v>
      </c>
      <c r="K11" s="18">
        <f>'Resultat net'!K11/N11</f>
        <v>44.673228346456696</v>
      </c>
      <c r="L11" s="49">
        <f>'Resultat net'!L11/N11</f>
        <v>3460.3346456692911</v>
      </c>
      <c r="M11" s="98"/>
      <c r="N11" s="98">
        <f>'Charges par habitant'!N11</f>
        <v>254</v>
      </c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</row>
    <row r="12" spans="1:26" ht="12.6" customHeight="1">
      <c r="A12" s="75">
        <v>9</v>
      </c>
      <c r="B12" s="72" t="s">
        <v>9</v>
      </c>
      <c r="C12" s="70">
        <f>'Resultat net'!C12/N12</f>
        <v>-217.56351351351353</v>
      </c>
      <c r="D12" s="22">
        <f>'Resultat net'!D12/N12</f>
        <v>-48.766891891891895</v>
      </c>
      <c r="E12" s="22">
        <f>'Resultat net'!E12/N12</f>
        <v>-884.07432432432438</v>
      </c>
      <c r="F12" s="23">
        <f>'Resultat net'!F12/N12</f>
        <v>-136.06351351351353</v>
      </c>
      <c r="G12" s="21">
        <f>'Resultat net'!G12/N12</f>
        <v>-37.284909909909906</v>
      </c>
      <c r="H12" s="22">
        <f>'Resultat net'!H12/N12</f>
        <v>-532.75112612612611</v>
      </c>
      <c r="I12" s="22">
        <f>'Resultat net'!I12/N12</f>
        <v>-231.5891891891892</v>
      </c>
      <c r="J12" s="22">
        <f>'Resultat net'!J12/N12</f>
        <v>-88.141441441441444</v>
      </c>
      <c r="K12" s="24">
        <f>'Resultat net'!K12/N12</f>
        <v>4.579954954954955</v>
      </c>
      <c r="L12" s="89">
        <f>'Resultat net'!L12/N12</f>
        <v>2269.9819819819818</v>
      </c>
      <c r="M12" s="98"/>
      <c r="N12" s="98">
        <f>'Charges par habitant'!N12</f>
        <v>4440</v>
      </c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</row>
    <row r="13" spans="1:26" ht="12.6" customHeight="1" thickBot="1">
      <c r="A13" s="75">
        <v>10</v>
      </c>
      <c r="B13" s="72" t="s">
        <v>10</v>
      </c>
      <c r="C13" s="69">
        <f>'Resultat net'!C13/N13</f>
        <v>-334.36212278876172</v>
      </c>
      <c r="D13" s="18">
        <f>'Resultat net'!D13/N13</f>
        <v>-80.424557752341315</v>
      </c>
      <c r="E13" s="18">
        <f>'Resultat net'!E13/N13</f>
        <v>-1129.9677419354839</v>
      </c>
      <c r="F13" s="19">
        <f>'Resultat net'!F13/N13</f>
        <v>-46.767950052029136</v>
      </c>
      <c r="G13" s="18">
        <f>'Resultat net'!G13/N13</f>
        <v>-35.392299687825179</v>
      </c>
      <c r="H13" s="18">
        <f>'Resultat net'!H13/N13</f>
        <v>-433.62643080124872</v>
      </c>
      <c r="I13" s="19">
        <f>'Resultat net'!I13/N13</f>
        <v>-565.6045785639958</v>
      </c>
      <c r="J13" s="18">
        <f>'Resultat net'!J13/N13</f>
        <v>-64.912591050988553</v>
      </c>
      <c r="K13" s="18">
        <f>'Resultat net'!K13/N13</f>
        <v>13.136316337148804</v>
      </c>
      <c r="L13" s="49">
        <f>'Resultat net'!L13/N13</f>
        <v>2582.2143600416234</v>
      </c>
      <c r="M13" s="98"/>
      <c r="N13" s="98">
        <f>'Charges par habitant'!N13</f>
        <v>961</v>
      </c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</row>
    <row r="14" spans="1:26" ht="12.6" customHeight="1">
      <c r="A14" s="75">
        <v>11</v>
      </c>
      <c r="B14" s="72" t="s">
        <v>11</v>
      </c>
      <c r="C14" s="70">
        <f>'Resultat net'!C14/N14</f>
        <v>-296.34934409687185</v>
      </c>
      <c r="D14" s="22">
        <f>'Resultat net'!D14/N14</f>
        <v>-71.602825428859731</v>
      </c>
      <c r="E14" s="22">
        <f>'Resultat net'!E14/N14</f>
        <v>-1016.5929364278506</v>
      </c>
      <c r="F14" s="23">
        <f>'Resultat net'!F14/N14</f>
        <v>-106.6066599394551</v>
      </c>
      <c r="G14" s="21">
        <f>'Resultat net'!G14/N14</f>
        <v>-33.154994954591324</v>
      </c>
      <c r="H14" s="22">
        <f>'Resultat net'!H14/N14</f>
        <v>-587.12431886982847</v>
      </c>
      <c r="I14" s="22">
        <f>'Resultat net'!I14/N14</f>
        <v>-426.45307769929366</v>
      </c>
      <c r="J14" s="22">
        <f>'Resultat net'!J14/N14</f>
        <v>-78.455499495459136</v>
      </c>
      <c r="K14" s="24">
        <f>'Resultat net'!K14/N14</f>
        <v>39.692230070635723</v>
      </c>
      <c r="L14" s="89">
        <f>'Resultat net'!L14/N14</f>
        <v>2484.8772956609487</v>
      </c>
      <c r="M14" s="98"/>
      <c r="N14" s="98">
        <f>'Charges par habitant'!N14</f>
        <v>4955</v>
      </c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</row>
    <row r="15" spans="1:26" ht="12.6" customHeight="1" thickBot="1">
      <c r="A15" s="75">
        <v>12</v>
      </c>
      <c r="B15" s="72" t="s">
        <v>12</v>
      </c>
      <c r="C15" s="69">
        <f>'Resultat net'!C15/N15</f>
        <v>-245.21303587051619</v>
      </c>
      <c r="D15" s="18">
        <f>'Resultat net'!D15/N15</f>
        <v>-68.522090988626417</v>
      </c>
      <c r="E15" s="18">
        <f>'Resultat net'!E15/N15</f>
        <v>-995.62970253718288</v>
      </c>
      <c r="F15" s="19">
        <f>'Resultat net'!F15/N15</f>
        <v>-193.43394575678039</v>
      </c>
      <c r="G15" s="18">
        <f>'Resultat net'!G15/N15</f>
        <v>-31.194225721784775</v>
      </c>
      <c r="H15" s="18">
        <f>'Resultat net'!H15/N15</f>
        <v>-473.7775590551181</v>
      </c>
      <c r="I15" s="19">
        <f>'Resultat net'!I15/N15</f>
        <v>-164.78346456692913</v>
      </c>
      <c r="J15" s="18">
        <f>'Resultat net'!J15/N15</f>
        <v>-85.735126859142611</v>
      </c>
      <c r="K15" s="18">
        <f>'Resultat net'!K15/N15</f>
        <v>4.0583989501312336</v>
      </c>
      <c r="L15" s="49">
        <f>'Resultat net'!L15/N15</f>
        <v>2603.6942257217847</v>
      </c>
      <c r="M15" s="98"/>
      <c r="N15" s="98">
        <f>'Charges par habitant'!N15</f>
        <v>4572</v>
      </c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</row>
    <row r="16" spans="1:26" ht="12.6" customHeight="1">
      <c r="A16" s="75">
        <v>73</v>
      </c>
      <c r="B16" s="72" t="s">
        <v>66</v>
      </c>
      <c r="C16" s="70">
        <f>'Resultat net'!C16/N16</f>
        <v>-229.37796781816135</v>
      </c>
      <c r="D16" s="22">
        <f>'Resultat net'!D16/N16</f>
        <v>-79.811072352874987</v>
      </c>
      <c r="E16" s="22">
        <f>'Resultat net'!E16/N16</f>
        <v>-956.37695510295941</v>
      </c>
      <c r="F16" s="23">
        <f>'Resultat net'!F16/N16</f>
        <v>-225.79261843141668</v>
      </c>
      <c r="G16" s="21">
        <f>'Resultat net'!G16/N16</f>
        <v>-32.389670304939798</v>
      </c>
      <c r="H16" s="22">
        <f>'Resultat net'!H16/N16</f>
        <v>-489.1317655001688</v>
      </c>
      <c r="I16" s="22">
        <f>'Resultat net'!I16/N16</f>
        <v>-286.07055249240466</v>
      </c>
      <c r="J16" s="22">
        <f>'Resultat net'!J16/N16</f>
        <v>-64.896590525486673</v>
      </c>
      <c r="K16" s="24">
        <f>'Resultat net'!K16/N16</f>
        <v>89.183301451558449</v>
      </c>
      <c r="L16" s="89">
        <f>'Resultat net'!L16/N16</f>
        <v>2075.4772139079555</v>
      </c>
      <c r="M16" s="98"/>
      <c r="N16" s="98">
        <f>'Charges par habitant'!N16</f>
        <v>8887</v>
      </c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</row>
    <row r="17" spans="1:26" ht="12.6" customHeight="1" thickBot="1">
      <c r="A17" s="75">
        <v>15</v>
      </c>
      <c r="B17" s="72" t="s">
        <v>15</v>
      </c>
      <c r="C17" s="69">
        <f>'Resultat net'!C17/N17</f>
        <v>-247.26666666666668</v>
      </c>
      <c r="D17" s="18">
        <f>'Resultat net'!D17/N17</f>
        <v>-95.769649122807024</v>
      </c>
      <c r="E17" s="18">
        <f>'Resultat net'!E17/N17</f>
        <v>-885.46403508771925</v>
      </c>
      <c r="F17" s="19">
        <f>'Resultat net'!F17/N17</f>
        <v>-140.84824561403508</v>
      </c>
      <c r="G17" s="18">
        <f>'Resultat net'!G17/N17</f>
        <v>-33.178421052631577</v>
      </c>
      <c r="H17" s="18">
        <f>'Resultat net'!H17/N17</f>
        <v>-538.46333333333337</v>
      </c>
      <c r="I17" s="19">
        <f>'Resultat net'!I17/N17</f>
        <v>-275.79035087719296</v>
      </c>
      <c r="J17" s="18">
        <f>'Resultat net'!J17/N17</f>
        <v>-75.650701754385963</v>
      </c>
      <c r="K17" s="18">
        <f>'Resultat net'!K17/N17</f>
        <v>50.673157894736839</v>
      </c>
      <c r="L17" s="49">
        <f>'Resultat net'!L17/N17</f>
        <v>2195.7385964912282</v>
      </c>
      <c r="M17" s="98"/>
      <c r="N17" s="98">
        <f>'Charges par habitant'!N17</f>
        <v>5700</v>
      </c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</row>
    <row r="18" spans="1:26" ht="12.6" customHeight="1">
      <c r="A18" s="75">
        <v>16</v>
      </c>
      <c r="B18" s="72" t="s">
        <v>16</v>
      </c>
      <c r="C18" s="70">
        <f>'Resultat net'!C18/N18</f>
        <v>-235.02146383344066</v>
      </c>
      <c r="D18" s="22">
        <f>'Resultat net'!D18/N18</f>
        <v>-97.862631465979831</v>
      </c>
      <c r="E18" s="22">
        <f>'Resultat net'!E18/N18</f>
        <v>-978.86499248765824</v>
      </c>
      <c r="F18" s="23">
        <f>'Resultat net'!F18/N18</f>
        <v>-121.63919295986263</v>
      </c>
      <c r="G18" s="21">
        <f>'Resultat net'!G18/N18</f>
        <v>-34.965443228160552</v>
      </c>
      <c r="H18" s="22">
        <f>'Resultat net'!H18/N18</f>
        <v>-556.38463189525646</v>
      </c>
      <c r="I18" s="22">
        <f>'Resultat net'!I18/N18</f>
        <v>-443.07963082206481</v>
      </c>
      <c r="J18" s="22">
        <f>'Resultat net'!J18/N18</f>
        <v>-252.08950418544751</v>
      </c>
      <c r="K18" s="24">
        <f>'Resultat net'!K18/N18</f>
        <v>19.594977462974889</v>
      </c>
      <c r="L18" s="89">
        <f>'Resultat net'!L18/N18</f>
        <v>2700.626314659798</v>
      </c>
      <c r="M18" s="98"/>
      <c r="N18" s="98">
        <f>'Charges par habitant'!N18</f>
        <v>4659</v>
      </c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</row>
    <row r="19" spans="1:26" ht="12.6" customHeight="1" thickBot="1">
      <c r="A19" s="75">
        <v>18</v>
      </c>
      <c r="B19" s="72" t="s">
        <v>18</v>
      </c>
      <c r="C19" s="69">
        <f>'Resultat net'!C19/N19</f>
        <v>-332.18035882908401</v>
      </c>
      <c r="D19" s="18">
        <f>'Resultat net'!D19/N19</f>
        <v>-57.52974504249292</v>
      </c>
      <c r="E19" s="18">
        <f>'Resultat net'!E19/N19</f>
        <v>-889.0802644003777</v>
      </c>
      <c r="F19" s="19">
        <f>'Resultat net'!F19/N19</f>
        <v>-67.489140698772431</v>
      </c>
      <c r="G19" s="18">
        <f>'Resultat net'!G19/N19</f>
        <v>-32.419263456090654</v>
      </c>
      <c r="H19" s="18">
        <f>'Resultat net'!H19/N19</f>
        <v>-503.55240793201131</v>
      </c>
      <c r="I19" s="19">
        <f>'Resultat net'!I19/N19</f>
        <v>-328.94900849858357</v>
      </c>
      <c r="J19" s="18">
        <f>'Resultat net'!J19/N19</f>
        <v>-76.932011331444755</v>
      </c>
      <c r="K19" s="18">
        <f>'Resultat net'!K19/N19</f>
        <v>-1.2842304060434373</v>
      </c>
      <c r="L19" s="49">
        <f>'Resultat net'!L19/N19</f>
        <v>2514.0264400377714</v>
      </c>
      <c r="M19" s="98"/>
      <c r="N19" s="98">
        <f>'Charges par habitant'!N19</f>
        <v>1059</v>
      </c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</row>
    <row r="20" spans="1:26" ht="12.6" customHeight="1">
      <c r="A20" s="75">
        <v>19</v>
      </c>
      <c r="B20" s="72" t="s">
        <v>19</v>
      </c>
      <c r="C20" s="70">
        <f>'Resultat net'!C20/N20</f>
        <v>-884.50526315789477</v>
      </c>
      <c r="D20" s="22">
        <f>'Resultat net'!D20/N20</f>
        <v>48.789473684210527</v>
      </c>
      <c r="E20" s="22">
        <f>'Resultat net'!E20/N20</f>
        <v>-431.37894736842105</v>
      </c>
      <c r="F20" s="23">
        <f>'Resultat net'!F20/N20</f>
        <v>-33.852631578947367</v>
      </c>
      <c r="G20" s="21">
        <f>'Resultat net'!G20/N20</f>
        <v>-81.578947368421055</v>
      </c>
      <c r="H20" s="22">
        <f>'Resultat net'!H20/N20</f>
        <v>-355.67368421052629</v>
      </c>
      <c r="I20" s="22">
        <f>'Resultat net'!I20/N20</f>
        <v>-392.62105263157895</v>
      </c>
      <c r="J20" s="22">
        <f>'Resultat net'!J20/N20</f>
        <v>-42.2</v>
      </c>
      <c r="K20" s="24">
        <f>'Resultat net'!K20/N20</f>
        <v>130.51578947368421</v>
      </c>
      <c r="L20" s="89">
        <f>'Resultat net'!L20/N20</f>
        <v>2655.8526315789472</v>
      </c>
      <c r="M20" s="98"/>
      <c r="N20" s="98">
        <f>'Charges par habitant'!N20</f>
        <v>95</v>
      </c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</row>
    <row r="21" spans="1:26" ht="12.6" customHeight="1" thickBot="1">
      <c r="A21" s="75">
        <v>20</v>
      </c>
      <c r="B21" s="72" t="s">
        <v>20</v>
      </c>
      <c r="C21" s="69">
        <f>'Resultat net'!C21/N21</f>
        <v>-235.62711864406779</v>
      </c>
      <c r="D21" s="18">
        <f>'Resultat net'!D21/N21</f>
        <v>-100.38279009126467</v>
      </c>
      <c r="E21" s="18">
        <f>'Resultat net'!E21/N21</f>
        <v>-1110.0281616688396</v>
      </c>
      <c r="F21" s="19">
        <f>'Resultat net'!F21/N21</f>
        <v>-132.92385919165579</v>
      </c>
      <c r="G21" s="18">
        <f>'Resultat net'!G21/N21</f>
        <v>-29.424250325945241</v>
      </c>
      <c r="H21" s="18">
        <f>'Resultat net'!H21/N21</f>
        <v>-541.26414602346802</v>
      </c>
      <c r="I21" s="19">
        <f>'Resultat net'!I21/N21</f>
        <v>-225.35593220338984</v>
      </c>
      <c r="J21" s="18">
        <f>'Resultat net'!J21/N21</f>
        <v>-79.949152542372886</v>
      </c>
      <c r="K21" s="18">
        <f>'Resultat net'!K21/N21</f>
        <v>20.648239895697522</v>
      </c>
      <c r="L21" s="49">
        <f>'Resultat net'!L21/N21</f>
        <v>2457.580443285528</v>
      </c>
      <c r="M21" s="98"/>
      <c r="N21" s="98">
        <f>'Charges par habitant'!N21</f>
        <v>3835</v>
      </c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</row>
    <row r="22" spans="1:26" ht="12.6" customHeight="1">
      <c r="A22" s="75">
        <v>21</v>
      </c>
      <c r="B22" s="72" t="s">
        <v>21</v>
      </c>
      <c r="C22" s="70">
        <f>'Resultat net'!C22/N22</f>
        <v>-298.61582213029988</v>
      </c>
      <c r="D22" s="22">
        <f>'Resultat net'!D22/N22</f>
        <v>-121.47518097207859</v>
      </c>
      <c r="E22" s="22">
        <f>'Resultat net'!E22/N22</f>
        <v>-958.52947259565667</v>
      </c>
      <c r="F22" s="23">
        <f>'Resultat net'!F22/N22</f>
        <v>-71.764736297828335</v>
      </c>
      <c r="G22" s="21">
        <f>'Resultat net'!G22/N22</f>
        <v>-32.673733195449842</v>
      </c>
      <c r="H22" s="22">
        <f>'Resultat net'!H22/N22</f>
        <v>-465.5403309203723</v>
      </c>
      <c r="I22" s="22">
        <f>'Resultat net'!I22/N22</f>
        <v>-336.52947259565667</v>
      </c>
      <c r="J22" s="22">
        <f>'Resultat net'!J22/N22</f>
        <v>-93.371251292657703</v>
      </c>
      <c r="K22" s="24">
        <f>'Resultat net'!K22/N22</f>
        <v>62.60082730093071</v>
      </c>
      <c r="L22" s="89">
        <f>'Resultat net'!L22/N22</f>
        <v>2378.5615305067217</v>
      </c>
      <c r="M22" s="98"/>
      <c r="N22" s="98">
        <f>'Charges par habitant'!N22</f>
        <v>1934</v>
      </c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</row>
    <row r="23" spans="1:26" ht="12.6" customHeight="1" thickBot="1">
      <c r="A23" s="75">
        <v>22</v>
      </c>
      <c r="B23" s="72" t="s">
        <v>22</v>
      </c>
      <c r="C23" s="69">
        <f>'Resultat net'!C23/N23</f>
        <v>-279.8115702479339</v>
      </c>
      <c r="D23" s="18">
        <f>'Resultat net'!D23/N23</f>
        <v>-105.68636363636364</v>
      </c>
      <c r="E23" s="18">
        <f>'Resultat net'!E23/N23</f>
        <v>-1050.8016528925621</v>
      </c>
      <c r="F23" s="19">
        <f>'Resultat net'!F23/N23</f>
        <v>-143.04752066115702</v>
      </c>
      <c r="G23" s="18">
        <f>'Resultat net'!G23/N23</f>
        <v>-33.356611570247935</v>
      </c>
      <c r="H23" s="18">
        <f>'Resultat net'!H23/N23</f>
        <v>-754.56942148760334</v>
      </c>
      <c r="I23" s="19">
        <f>'Resultat net'!I23/N23</f>
        <v>-300.61363636363637</v>
      </c>
      <c r="J23" s="18">
        <f>'Resultat net'!J23/N23</f>
        <v>-78.154132231404958</v>
      </c>
      <c r="K23" s="18">
        <f>'Resultat net'!K23/N23</f>
        <v>68.397520661157031</v>
      </c>
      <c r="L23" s="49">
        <f>'Resultat net'!L23/N23</f>
        <v>2681.6768595041322</v>
      </c>
      <c r="M23" s="98"/>
      <c r="N23" s="98">
        <f>'Charges par habitant'!N23</f>
        <v>2420</v>
      </c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</row>
    <row r="24" spans="1:26" ht="12.6" customHeight="1">
      <c r="A24" s="75">
        <v>23</v>
      </c>
      <c r="B24" s="72" t="s">
        <v>23</v>
      </c>
      <c r="C24" s="70">
        <f>'Resultat net'!C24/N24</f>
        <v>-277.52252252252254</v>
      </c>
      <c r="D24" s="22">
        <f>'Resultat net'!D24/N24</f>
        <v>-72.662162162162161</v>
      </c>
      <c r="E24" s="22">
        <f>'Resultat net'!E24/N24</f>
        <v>-1310.7117117117118</v>
      </c>
      <c r="F24" s="23">
        <f>'Resultat net'!F24/N24</f>
        <v>-47.873873873873876</v>
      </c>
      <c r="G24" s="21">
        <f>'Resultat net'!G24/N24</f>
        <v>-47.770270270270274</v>
      </c>
      <c r="H24" s="22">
        <f>'Resultat net'!H24/N24</f>
        <v>-502.63063063063061</v>
      </c>
      <c r="I24" s="22">
        <f>'Resultat net'!I24/N24</f>
        <v>-84.5</v>
      </c>
      <c r="J24" s="22">
        <f>'Resultat net'!J24/N24</f>
        <v>-59.283783783783782</v>
      </c>
      <c r="K24" s="24">
        <f>'Resultat net'!K24/N24</f>
        <v>41.626126126126124</v>
      </c>
      <c r="L24" s="89">
        <f>'Resultat net'!L24/N24</f>
        <v>2516.6576576576576</v>
      </c>
      <c r="M24" s="98"/>
      <c r="N24" s="98">
        <f>'Charges par habitant'!N24</f>
        <v>222</v>
      </c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</row>
    <row r="25" spans="1:26" ht="12.6" customHeight="1" thickBot="1">
      <c r="A25" s="75">
        <v>24</v>
      </c>
      <c r="B25" s="72" t="s">
        <v>24</v>
      </c>
      <c r="C25" s="69">
        <f>'Resultat net'!C25/N25</f>
        <v>-249.48770491803279</v>
      </c>
      <c r="D25" s="18">
        <f>'Resultat net'!D25/N25</f>
        <v>-48.713114754098363</v>
      </c>
      <c r="E25" s="18">
        <f>'Resultat net'!E25/N25</f>
        <v>-1366.627049180328</v>
      </c>
      <c r="F25" s="19">
        <f>'Resultat net'!F25/N25</f>
        <v>-23.946721311475411</v>
      </c>
      <c r="G25" s="18">
        <f>'Resultat net'!G25/N25</f>
        <v>-48.319672131147541</v>
      </c>
      <c r="H25" s="18">
        <f>'Resultat net'!H25/N25</f>
        <v>-413.99180327868851</v>
      </c>
      <c r="I25" s="19">
        <f>'Resultat net'!I25/N25</f>
        <v>-250.97540983606558</v>
      </c>
      <c r="J25" s="18">
        <f>'Resultat net'!J25/N25</f>
        <v>-79.18442622950819</v>
      </c>
      <c r="K25" s="18">
        <f>'Resultat net'!K25/N25</f>
        <v>114.5327868852459</v>
      </c>
      <c r="L25" s="49">
        <f>'Resultat net'!L25/N25</f>
        <v>2366.4016393442621</v>
      </c>
      <c r="M25" s="98"/>
      <c r="N25" s="98">
        <f>'Charges par habitant'!N25</f>
        <v>244</v>
      </c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</row>
    <row r="26" spans="1:26" ht="12.6" customHeight="1">
      <c r="A26" s="75">
        <v>25</v>
      </c>
      <c r="B26" s="72" t="s">
        <v>25</v>
      </c>
      <c r="C26" s="70">
        <f>'Resultat net'!C26/N26</f>
        <v>-400.63846153846151</v>
      </c>
      <c r="D26" s="22">
        <f>'Resultat net'!D26/N26</f>
        <v>-73.692307692307693</v>
      </c>
      <c r="E26" s="22">
        <f>'Resultat net'!E26/N26</f>
        <v>-1144.8076923076924</v>
      </c>
      <c r="F26" s="23">
        <f>'Resultat net'!F26/N26</f>
        <v>-135.51923076923077</v>
      </c>
      <c r="G26" s="21">
        <f>'Resultat net'!G26/N26</f>
        <v>-33.080769230769228</v>
      </c>
      <c r="H26" s="22">
        <f>'Resultat net'!H26/N26</f>
        <v>-670.24230769230769</v>
      </c>
      <c r="I26" s="22">
        <f>'Resultat net'!I26/N26</f>
        <v>-592.48076923076928</v>
      </c>
      <c r="J26" s="22">
        <f>'Resultat net'!J26/N26</f>
        <v>-269.4153846153846</v>
      </c>
      <c r="K26" s="24">
        <f>'Resultat net'!K26/N26</f>
        <v>64.757692307692309</v>
      </c>
      <c r="L26" s="89">
        <f>'Resultat net'!L26/N26</f>
        <v>3273.0730769230768</v>
      </c>
      <c r="M26" s="98"/>
      <c r="N26" s="98">
        <f>'Charges par habitant'!N26</f>
        <v>260</v>
      </c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</row>
    <row r="27" spans="1:26" ht="12.6" customHeight="1" thickBot="1">
      <c r="A27" s="75">
        <v>72</v>
      </c>
      <c r="B27" s="72" t="s">
        <v>56</v>
      </c>
      <c r="C27" s="69">
        <f>'Resultat net'!C27/N27</f>
        <v>-311.7952473058856</v>
      </c>
      <c r="D27" s="18">
        <f>'Resultat net'!D27/N27</f>
        <v>-114.96840747904578</v>
      </c>
      <c r="E27" s="18">
        <f>'Resultat net'!E27/N27</f>
        <v>-931.22759509993557</v>
      </c>
      <c r="F27" s="19">
        <f>'Resultat net'!F27/N27</f>
        <v>-208.10619876577323</v>
      </c>
      <c r="G27" s="18">
        <f>'Resultat net'!G27/N27</f>
        <v>-65.203463203463201</v>
      </c>
      <c r="H27" s="18">
        <f>'Resultat net'!H27/N27</f>
        <v>-457.00055263885054</v>
      </c>
      <c r="I27" s="19">
        <f>'Resultat net'!I27/N27</f>
        <v>-424.94878879985265</v>
      </c>
      <c r="J27" s="18">
        <f>'Resultat net'!J27/N27</f>
        <v>-95.568757483651098</v>
      </c>
      <c r="K27" s="18">
        <f>'Resultat net'!K27/N27</f>
        <v>83.435847840103165</v>
      </c>
      <c r="L27" s="49">
        <f>'Resultat net'!L27/N27</f>
        <v>2724.1711338307082</v>
      </c>
      <c r="M27" s="98"/>
      <c r="N27" s="98">
        <f>'Charges par habitant'!N27</f>
        <v>10857</v>
      </c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</row>
    <row r="28" spans="1:26" ht="12.6" customHeight="1">
      <c r="A28" s="75">
        <v>33</v>
      </c>
      <c r="B28" s="72" t="s">
        <v>26</v>
      </c>
      <c r="C28" s="70">
        <f>'Resultat net'!C28/N28</f>
        <v>-663.33485193621868</v>
      </c>
      <c r="D28" s="22">
        <f>'Resultat net'!D28/N28</f>
        <v>-117.7129840546697</v>
      </c>
      <c r="E28" s="22">
        <f>'Resultat net'!E28/N28</f>
        <v>-1056.1548974943053</v>
      </c>
      <c r="F28" s="23">
        <f>'Resultat net'!F28/N28</f>
        <v>-234.76993166287016</v>
      </c>
      <c r="G28" s="21">
        <f>'Resultat net'!G28/N28</f>
        <v>-66.952164009111613</v>
      </c>
      <c r="H28" s="22">
        <f>'Resultat net'!H28/N28</f>
        <v>-441.14350797266513</v>
      </c>
      <c r="I28" s="22">
        <f>'Resultat net'!I28/N28</f>
        <v>-602.39863325740316</v>
      </c>
      <c r="J28" s="22">
        <f>'Resultat net'!J28/N28</f>
        <v>-103.14578587699317</v>
      </c>
      <c r="K28" s="24">
        <f>'Resultat net'!K28/N28</f>
        <v>7.0979498861047832</v>
      </c>
      <c r="L28" s="89">
        <f>'Resultat net'!L28/N28</f>
        <v>3031.1662870159453</v>
      </c>
      <c r="M28" s="98"/>
      <c r="N28" s="98">
        <f>'Charges par habitant'!N28</f>
        <v>439</v>
      </c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</row>
    <row r="29" spans="1:26" ht="12.6" customHeight="1" thickBot="1">
      <c r="A29" s="75">
        <v>35</v>
      </c>
      <c r="B29" s="72" t="s">
        <v>27</v>
      </c>
      <c r="C29" s="69">
        <f>'Resultat net'!C29/N29</f>
        <v>-464.25730994152048</v>
      </c>
      <c r="D29" s="18">
        <f>'Resultat net'!D29/N29</f>
        <v>-107.56286549707602</v>
      </c>
      <c r="E29" s="18">
        <f>'Resultat net'!E29/N29</f>
        <v>-1015.7836257309941</v>
      </c>
      <c r="F29" s="19">
        <f>'Resultat net'!F29/N29</f>
        <v>-200.85380116959064</v>
      </c>
      <c r="G29" s="18">
        <f>'Resultat net'!G29/N29</f>
        <v>-69.089181286549703</v>
      </c>
      <c r="H29" s="18">
        <f>'Resultat net'!H29/N29</f>
        <v>-399.26461988304095</v>
      </c>
      <c r="I29" s="19">
        <f>'Resultat net'!I29/N29</f>
        <v>-562.05409356725147</v>
      </c>
      <c r="J29" s="18">
        <f>'Resultat net'!J29/N29</f>
        <v>-131.66228070175438</v>
      </c>
      <c r="K29" s="18">
        <f>'Resultat net'!K29/N29</f>
        <v>313.75877192982455</v>
      </c>
      <c r="L29" s="49">
        <f>'Resultat net'!L29/N29</f>
        <v>2641.719298245614</v>
      </c>
      <c r="M29" s="98"/>
      <c r="N29" s="98">
        <f>'Charges par habitant'!N29</f>
        <v>684</v>
      </c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</row>
    <row r="30" spans="1:26" ht="12.6" customHeight="1">
      <c r="A30" s="75">
        <v>74</v>
      </c>
      <c r="B30" s="72" t="s">
        <v>67</v>
      </c>
      <c r="C30" s="70">
        <f>'Resultat net'!C30/N30</f>
        <v>-293.94003856041132</v>
      </c>
      <c r="D30" s="22">
        <f>'Resultat net'!D30/N30</f>
        <v>-52.898136246786635</v>
      </c>
      <c r="E30" s="22">
        <f>'Resultat net'!E30/N30</f>
        <v>-1121.3636889460154</v>
      </c>
      <c r="F30" s="23">
        <f>'Resultat net'!F30/N30</f>
        <v>-96.448586118251924</v>
      </c>
      <c r="G30" s="21">
        <f>'Resultat net'!G30/N30</f>
        <v>-31.609511568123395</v>
      </c>
      <c r="H30" s="22">
        <f>'Resultat net'!H30/N30</f>
        <v>-490.88605398457582</v>
      </c>
      <c r="I30" s="22">
        <f>'Resultat net'!I30/N30</f>
        <v>-366.39318766066839</v>
      </c>
      <c r="J30" s="22">
        <f>'Resultat net'!J30/N30</f>
        <v>-81.3077763496144</v>
      </c>
      <c r="K30" s="24">
        <f>'Resultat net'!K30/N30</f>
        <v>54.799357326478152</v>
      </c>
      <c r="L30" s="89">
        <f>'Resultat net'!L30/N30</f>
        <v>2419.8796272493573</v>
      </c>
      <c r="M30" s="98"/>
      <c r="N30" s="98">
        <f>'Charges par habitant'!N30</f>
        <v>15560</v>
      </c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</row>
    <row r="31" spans="1:26" ht="12.6" customHeight="1" thickBot="1">
      <c r="A31" s="75">
        <v>49</v>
      </c>
      <c r="B31" s="72" t="s">
        <v>40</v>
      </c>
      <c r="C31" s="69">
        <f>'Resultat net'!C31/N31</f>
        <v>-353.41860465116281</v>
      </c>
      <c r="D31" s="18">
        <f>'Resultat net'!D31/N31</f>
        <v>611.29999999999995</v>
      </c>
      <c r="E31" s="18">
        <f>'Resultat net'!E31/N31</f>
        <v>-1060.2186046511629</v>
      </c>
      <c r="F31" s="19">
        <f>'Resultat net'!F31/N31</f>
        <v>-150.63953488372093</v>
      </c>
      <c r="G31" s="18">
        <f>'Resultat net'!G31/N31</f>
        <v>-31.788372093023256</v>
      </c>
      <c r="H31" s="18">
        <f>'Resultat net'!H31/N31</f>
        <v>-400.06046511627909</v>
      </c>
      <c r="I31" s="19">
        <f>'Resultat net'!I31/N31</f>
        <v>-647.61627906976742</v>
      </c>
      <c r="J31" s="18">
        <f>'Resultat net'!J31/N31</f>
        <v>-69.711627906976744</v>
      </c>
      <c r="K31" s="18">
        <f>'Resultat net'!K31/N31</f>
        <v>29.132558139534883</v>
      </c>
      <c r="L31" s="49">
        <f>'Resultat net'!L31/N31</f>
        <v>2075.8209302325581</v>
      </c>
      <c r="M31" s="98"/>
      <c r="N31" s="98">
        <f>'Charges par habitant'!N31</f>
        <v>430</v>
      </c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</row>
    <row r="32" spans="1:26" ht="12.6" customHeight="1">
      <c r="A32" s="75">
        <v>53</v>
      </c>
      <c r="B32" s="72" t="s">
        <v>44</v>
      </c>
      <c r="C32" s="70">
        <f>'Resultat net'!C32/N32</f>
        <v>-511.29591026404609</v>
      </c>
      <c r="D32" s="22">
        <f>'Resultat net'!D32/N32</f>
        <v>-240.34633710541991</v>
      </c>
      <c r="E32" s="22">
        <f>'Resultat net'!E32/N32</f>
        <v>-1170.8309509628748</v>
      </c>
      <c r="F32" s="23">
        <f>'Resultat net'!F32/N32</f>
        <v>-700.24597974985113</v>
      </c>
      <c r="G32" s="21">
        <f>'Resultat net'!G32/N32</f>
        <v>-26.719575143934883</v>
      </c>
      <c r="H32" s="22">
        <f>'Resultat net'!H32/N32</f>
        <v>-464.29908675799089</v>
      </c>
      <c r="I32" s="22">
        <f>'Resultat net'!I32/N32</f>
        <v>-463.9770696843359</v>
      </c>
      <c r="J32" s="22">
        <f>'Resultat net'!J32/N32</f>
        <v>-393.44222751637881</v>
      </c>
      <c r="K32" s="24">
        <f>'Resultat net'!K32/N32</f>
        <v>124.14959301171332</v>
      </c>
      <c r="L32" s="89">
        <f>'Resultat net'!L32/N32</f>
        <v>4045.7838991463173</v>
      </c>
      <c r="M32" s="98"/>
      <c r="N32" s="98">
        <f>'Charges par habitant'!N32</f>
        <v>10074</v>
      </c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</row>
    <row r="33" spans="1:26" ht="12.6" customHeight="1" thickBot="1">
      <c r="A33" s="75">
        <v>54</v>
      </c>
      <c r="B33" s="72" t="s">
        <v>45</v>
      </c>
      <c r="C33" s="69">
        <f>'Resultat net'!C33/N33</f>
        <v>-451.79185520361989</v>
      </c>
      <c r="D33" s="18">
        <f>'Resultat net'!D33/N33</f>
        <v>-222.58733031674208</v>
      </c>
      <c r="E33" s="18">
        <f>'Resultat net'!E33/N33</f>
        <v>-883.88506787330311</v>
      </c>
      <c r="F33" s="19">
        <f>'Resultat net'!F33/N33</f>
        <v>-337.11764705882354</v>
      </c>
      <c r="G33" s="18">
        <f>'Resultat net'!G33/N33</f>
        <v>-5.3701357466063344</v>
      </c>
      <c r="H33" s="18">
        <f>'Resultat net'!H33/N33</f>
        <v>-567.02624434389145</v>
      </c>
      <c r="I33" s="19">
        <f>'Resultat net'!I33/N33</f>
        <v>-691.81538461538457</v>
      </c>
      <c r="J33" s="18">
        <f>'Resultat net'!J33/N33</f>
        <v>-134.80814479638008</v>
      </c>
      <c r="K33" s="18">
        <f>'Resultat net'!K33/N33</f>
        <v>34.676018099547512</v>
      </c>
      <c r="L33" s="49">
        <f>'Resultat net'!L33/N33</f>
        <v>3379.478733031674</v>
      </c>
      <c r="M33" s="98"/>
      <c r="N33" s="98">
        <f>'Charges par habitant'!N33</f>
        <v>1105</v>
      </c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</row>
    <row r="34" spans="1:26" ht="12.6" customHeight="1">
      <c r="A34" s="75">
        <v>55</v>
      </c>
      <c r="B34" s="72" t="s">
        <v>46</v>
      </c>
      <c r="C34" s="70">
        <f>'Resultat net'!C34/N34</f>
        <v>-392.70937500000002</v>
      </c>
      <c r="D34" s="22">
        <f>'Resultat net'!D34/N34</f>
        <v>-152.78437500000001</v>
      </c>
      <c r="E34" s="22">
        <f>'Resultat net'!E34/N34</f>
        <v>-1193.1343750000001</v>
      </c>
      <c r="F34" s="23">
        <f>'Resultat net'!F34/N34</f>
        <v>-26.359375</v>
      </c>
      <c r="G34" s="21">
        <f>'Resultat net'!G34/N34</f>
        <v>-5.3687500000000004</v>
      </c>
      <c r="H34" s="22">
        <f>'Resultat net'!H34/N34</f>
        <v>-358.83437500000002</v>
      </c>
      <c r="I34" s="22">
        <f>'Resultat net'!I34/N34</f>
        <v>-332.06562500000001</v>
      </c>
      <c r="J34" s="22">
        <f>'Resultat net'!J34/N34</f>
        <v>-43.646875000000001</v>
      </c>
      <c r="K34" s="24">
        <f>'Resultat net'!K34/N34</f>
        <v>42.85</v>
      </c>
      <c r="L34" s="89">
        <f>'Resultat net'!L34/N34</f>
        <v>2687.78125</v>
      </c>
      <c r="M34" s="98"/>
      <c r="N34" s="98">
        <f>'Charges par habitant'!N34</f>
        <v>320</v>
      </c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</row>
    <row r="35" spans="1:26" ht="12.6" customHeight="1" thickBot="1">
      <c r="A35" s="75">
        <v>56</v>
      </c>
      <c r="B35" s="72" t="s">
        <v>47</v>
      </c>
      <c r="C35" s="69">
        <f>'Resultat net'!C35/N35</f>
        <v>-311.67918622848202</v>
      </c>
      <c r="D35" s="18">
        <f>'Resultat net'!D35/N35</f>
        <v>-101.2754303599374</v>
      </c>
      <c r="E35" s="18">
        <f>'Resultat net'!E35/N35</f>
        <v>-1072.6150234741783</v>
      </c>
      <c r="F35" s="19">
        <f>'Resultat net'!F35/N35</f>
        <v>-135.40688575899844</v>
      </c>
      <c r="G35" s="18">
        <f>'Resultat net'!G35/N35</f>
        <v>-30.608763693270735</v>
      </c>
      <c r="H35" s="18">
        <f>'Resultat net'!H35/N35</f>
        <v>-470.64475743348981</v>
      </c>
      <c r="I35" s="19">
        <f>'Resultat net'!I35/N35</f>
        <v>-373.30203442879497</v>
      </c>
      <c r="J35" s="18">
        <f>'Resultat net'!J35/N35</f>
        <v>-75.630672926447573</v>
      </c>
      <c r="K35" s="18">
        <f>'Resultat net'!K35/N35</f>
        <v>65.70579029733959</v>
      </c>
      <c r="L35" s="49">
        <f>'Resultat net'!L35/N35</f>
        <v>2579.754303599374</v>
      </c>
      <c r="M35" s="98"/>
      <c r="N35" s="98">
        <f>'Charges par habitant'!N35</f>
        <v>639</v>
      </c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</row>
    <row r="36" spans="1:26" ht="12.6" customHeight="1">
      <c r="A36" s="75">
        <v>57</v>
      </c>
      <c r="B36" s="72" t="s">
        <v>48</v>
      </c>
      <c r="C36" s="70">
        <f>'Resultat net'!C36/N36</f>
        <v>-322.75802997858671</v>
      </c>
      <c r="D36" s="22">
        <f>'Resultat net'!D36/N36</f>
        <v>-127.54175588865097</v>
      </c>
      <c r="E36" s="22">
        <f>'Resultat net'!E36/N36</f>
        <v>-1339.1177730192719</v>
      </c>
      <c r="F36" s="23">
        <f>'Resultat net'!F36/N36</f>
        <v>-50.618843683083512</v>
      </c>
      <c r="G36" s="21">
        <f>'Resultat net'!G36/N36</f>
        <v>-33.732334047109205</v>
      </c>
      <c r="H36" s="22">
        <f>'Resultat net'!H36/N36</f>
        <v>-387.23768736616705</v>
      </c>
      <c r="I36" s="22">
        <f>'Resultat net'!I36/N36</f>
        <v>-178.3661670235546</v>
      </c>
      <c r="J36" s="22">
        <f>'Resultat net'!J36/N36</f>
        <v>-32.501070663811561</v>
      </c>
      <c r="K36" s="24">
        <f>'Resultat net'!K36/N36</f>
        <v>52.974304068522486</v>
      </c>
      <c r="L36" s="89">
        <f>'Resultat net'!L36/N36</f>
        <v>2398.7751605995718</v>
      </c>
      <c r="M36" s="98"/>
      <c r="N36" s="98">
        <f>'Charges par habitant'!N36</f>
        <v>467</v>
      </c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</row>
    <row r="37" spans="1:26" ht="12.6" customHeight="1" thickBot="1">
      <c r="A37" s="75">
        <v>58</v>
      </c>
      <c r="B37" s="72" t="s">
        <v>49</v>
      </c>
      <c r="C37" s="69">
        <f>'Resultat net'!C37/N37</f>
        <v>-294.13248204309656</v>
      </c>
      <c r="D37" s="18">
        <f>'Resultat net'!D37/N37</f>
        <v>-126.70550678371907</v>
      </c>
      <c r="E37" s="18">
        <f>'Resultat net'!E37/N37</f>
        <v>-1119.7980845969673</v>
      </c>
      <c r="F37" s="19">
        <f>'Resultat net'!F37/N37</f>
        <v>-115.33599361532322</v>
      </c>
      <c r="G37" s="18">
        <f>'Resultat net'!G37/N37</f>
        <v>-30.107741420590582</v>
      </c>
      <c r="H37" s="18">
        <f>'Resultat net'!H37/N37</f>
        <v>-444.4006384676776</v>
      </c>
      <c r="I37" s="19">
        <f>'Resultat net'!I37/N37</f>
        <v>-267.67198723064644</v>
      </c>
      <c r="J37" s="18">
        <f>'Resultat net'!J37/N37</f>
        <v>-39.764565043894656</v>
      </c>
      <c r="K37" s="18">
        <f>'Resultat net'!K37/N37</f>
        <v>53.747007182761372</v>
      </c>
      <c r="L37" s="49">
        <f>'Resultat net'!L37/N37</f>
        <v>2372.587390263368</v>
      </c>
      <c r="M37" s="98"/>
      <c r="N37" s="98">
        <f>'Charges par habitant'!N37</f>
        <v>1253</v>
      </c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</row>
    <row r="38" spans="1:26" ht="12.6" customHeight="1">
      <c r="A38" s="75">
        <v>59</v>
      </c>
      <c r="B38" s="72" t="s">
        <v>50</v>
      </c>
      <c r="C38" s="70">
        <f>'Resultat net'!C38/N38</f>
        <v>-368.87136929460581</v>
      </c>
      <c r="D38" s="22">
        <f>'Resultat net'!D38/N38</f>
        <v>-80.834024896265561</v>
      </c>
      <c r="E38" s="22">
        <f>'Resultat net'!E38/N38</f>
        <v>-1460.1120331950208</v>
      </c>
      <c r="F38" s="23">
        <f>'Resultat net'!F38/N38</f>
        <v>-32.377593360995853</v>
      </c>
      <c r="G38" s="21">
        <f>'Resultat net'!G38/N38</f>
        <v>-40.182572614107883</v>
      </c>
      <c r="H38" s="22">
        <f>'Resultat net'!H38/N38</f>
        <v>-369.37759336099583</v>
      </c>
      <c r="I38" s="22">
        <f>'Resultat net'!I38/N38</f>
        <v>-102.47717842323651</v>
      </c>
      <c r="J38" s="22">
        <f>'Resultat net'!J38/N38</f>
        <v>-36.605809128630703</v>
      </c>
      <c r="K38" s="24">
        <f>'Resultat net'!K38/N38</f>
        <v>112.47717842323651</v>
      </c>
      <c r="L38" s="89">
        <f>'Resultat net'!L38/N38</f>
        <v>2385.771784232365</v>
      </c>
      <c r="M38" s="98"/>
      <c r="N38" s="98">
        <f>'Charges par habitant'!N38</f>
        <v>241</v>
      </c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</row>
    <row r="39" spans="1:26" ht="12.6" customHeight="1" thickBot="1">
      <c r="A39" s="75">
        <v>60</v>
      </c>
      <c r="B39" s="72" t="s">
        <v>51</v>
      </c>
      <c r="C39" s="69">
        <f>'Resultat net'!C39/N39</f>
        <v>-317.77978329809724</v>
      </c>
      <c r="D39" s="18">
        <f>'Resultat net'!D39/N39</f>
        <v>-286.53054968287529</v>
      </c>
      <c r="E39" s="18">
        <f>'Resultat net'!E39/N39</f>
        <v>-937.3759249471459</v>
      </c>
      <c r="F39" s="19">
        <f>'Resultat net'!F39/N39</f>
        <v>-623.21125792811836</v>
      </c>
      <c r="G39" s="18">
        <f>'Resultat net'!G39/N39</f>
        <v>-20.677616279069767</v>
      </c>
      <c r="H39" s="18">
        <f>'Resultat net'!H39/N39</f>
        <v>-490.33409090909089</v>
      </c>
      <c r="I39" s="19">
        <f>'Resultat net'!I39/N39</f>
        <v>-483.53158033826639</v>
      </c>
      <c r="J39" s="18">
        <f>'Resultat net'!J39/N39</f>
        <v>-125.43469873150106</v>
      </c>
      <c r="K39" s="18">
        <f>'Resultat net'!K39/N39</f>
        <v>90.123652219873151</v>
      </c>
      <c r="L39" s="49">
        <f>'Resultat net'!L39/N39</f>
        <v>3225.5924154334039</v>
      </c>
      <c r="M39" s="98"/>
      <c r="N39" s="98">
        <f>'Charges par habitant'!N39</f>
        <v>37840</v>
      </c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</row>
    <row r="40" spans="1:26" ht="12.6" customHeight="1">
      <c r="A40" s="75">
        <v>61</v>
      </c>
      <c r="B40" s="72" t="s">
        <v>52</v>
      </c>
      <c r="C40" s="70">
        <f>'Resultat net'!C40/N40</f>
        <v>-348.86547085201795</v>
      </c>
      <c r="D40" s="22">
        <f>'Resultat net'!D40/N40</f>
        <v>-68.63677130044843</v>
      </c>
      <c r="E40" s="22">
        <f>'Resultat net'!E40/N40</f>
        <v>-1057.8520179372197</v>
      </c>
      <c r="F40" s="23">
        <f>'Resultat net'!F40/N40</f>
        <v>-245.57847533632287</v>
      </c>
      <c r="G40" s="21">
        <f>'Resultat net'!G40/N40</f>
        <v>-24.941704035874441</v>
      </c>
      <c r="H40" s="22">
        <f>'Resultat net'!H40/N40</f>
        <v>-447.80717488789236</v>
      </c>
      <c r="I40" s="22">
        <f>'Resultat net'!I40/N40</f>
        <v>-504.25112107623318</v>
      </c>
      <c r="J40" s="22">
        <f>'Resultat net'!J40/N40</f>
        <v>-1.8565022421524664</v>
      </c>
      <c r="K40" s="24">
        <f>'Resultat net'!K40/N40</f>
        <v>169.98206278026905</v>
      </c>
      <c r="L40" s="89">
        <f>'Resultat net'!L40/N40</f>
        <v>2535.5829596412555</v>
      </c>
      <c r="M40" s="98"/>
      <c r="N40" s="98">
        <f>'Charges par habitant'!N40</f>
        <v>223</v>
      </c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</row>
    <row r="41" spans="1:26" ht="12.6" customHeight="1" thickBot="1">
      <c r="A41" s="75">
        <v>62</v>
      </c>
      <c r="B41" s="72" t="s">
        <v>53</v>
      </c>
      <c r="C41" s="69">
        <f>'Resultat net'!C41/N41</f>
        <v>-385.29576008273011</v>
      </c>
      <c r="D41" s="18">
        <f>'Resultat net'!D41/N41</f>
        <v>-79.83557394002068</v>
      </c>
      <c r="E41" s="18">
        <f>'Resultat net'!E41/N41</f>
        <v>-1134.3474663908996</v>
      </c>
      <c r="F41" s="19">
        <f>'Resultat net'!F41/N41</f>
        <v>-42.785935884177867</v>
      </c>
      <c r="G41" s="18">
        <f>'Resultat net'!G41/N41</f>
        <v>-35.299896587383664</v>
      </c>
      <c r="H41" s="18">
        <f>'Resultat net'!H41/N41</f>
        <v>-375.7073422957601</v>
      </c>
      <c r="I41" s="19">
        <f>'Resultat net'!I41/N41</f>
        <v>-362.44364012409511</v>
      </c>
      <c r="J41" s="18">
        <f>'Resultat net'!J41/N41</f>
        <v>-100.67321613236815</v>
      </c>
      <c r="K41" s="18">
        <f>'Resultat net'!K41/N41</f>
        <v>61.849017580144775</v>
      </c>
      <c r="L41" s="49">
        <f>'Resultat net'!L41/N41</f>
        <v>2313.0361944157189</v>
      </c>
      <c r="M41" s="98"/>
      <c r="N41" s="98">
        <f>'Charges par habitant'!N41</f>
        <v>967</v>
      </c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</row>
    <row r="42" spans="1:26" ht="18" customHeight="1">
      <c r="A42" s="126" t="s">
        <v>54</v>
      </c>
      <c r="B42" s="127"/>
      <c r="C42" s="70">
        <f>'Resultat net'!C42/N42</f>
        <v>-287.09704697443487</v>
      </c>
      <c r="D42" s="22">
        <f>'Resultat net'!D42/N42</f>
        <v>-185.06392153009381</v>
      </c>
      <c r="E42" s="22">
        <f>'Resultat net'!E42/N42</f>
        <v>-977.84002566340484</v>
      </c>
      <c r="F42" s="23">
        <f>'Resultat net'!F42/N42</f>
        <v>-439.60259870873767</v>
      </c>
      <c r="G42" s="21">
        <f>'Resultat net'!G42/N42</f>
        <v>-30.959938500309232</v>
      </c>
      <c r="H42" s="22">
        <f>'Resultat net'!H42/N42</f>
        <v>-529.88624869226453</v>
      </c>
      <c r="I42" s="22">
        <f>'Resultat net'!I42/N42</f>
        <v>-468.76759590541531</v>
      </c>
      <c r="J42" s="22">
        <f>'Resultat net'!J42/N42</f>
        <v>-152.26865654387922</v>
      </c>
      <c r="K42" s="24">
        <f>'Resultat net'!K42/N42</f>
        <v>60.597321526625784</v>
      </c>
      <c r="L42" s="89">
        <f>'Resultat net'!L42/N42</f>
        <v>3043.6455097711678</v>
      </c>
      <c r="M42" s="98"/>
      <c r="N42" s="98">
        <f>SUM(N5:N41)</f>
        <v>173009</v>
      </c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</row>
    <row r="43" spans="1:26" ht="15" customHeight="1" thickBot="1">
      <c r="A43" s="128" t="s">
        <v>65</v>
      </c>
      <c r="B43" s="129"/>
      <c r="C43" s="69">
        <f>'Resultat net'!C43/N43</f>
        <v>-274.13558228355839</v>
      </c>
      <c r="D43" s="18">
        <f>'Resultat net'!D43/N43</f>
        <v>-184.80162887089367</v>
      </c>
      <c r="E43" s="18">
        <f>'Resultat net'!E43/N43</f>
        <v>-943.36627504781393</v>
      </c>
      <c r="F43" s="54">
        <f>'Resultat net'!F43/N43</f>
        <v>-394.63921265426893</v>
      </c>
      <c r="G43" s="53">
        <f>'Resultat net'!G43/N43</f>
        <v>-34.234977124885916</v>
      </c>
      <c r="H43" s="53">
        <f>'Resultat net'!H43/N43</f>
        <v>-602.13897140465406</v>
      </c>
      <c r="I43" s="54">
        <f>'Resultat net'!I43/N43</f>
        <v>-451.0436283942077</v>
      </c>
      <c r="J43" s="53">
        <f>'Resultat net'!J43/N43</f>
        <v>-98.703809418617496</v>
      </c>
      <c r="K43" s="53">
        <f>'Resultat net'!K43/N43</f>
        <v>59.650542666302371</v>
      </c>
      <c r="L43" s="55">
        <f>'Resultat net'!L43/N43</f>
        <v>2920.6814051772749</v>
      </c>
      <c r="M43" s="98"/>
      <c r="N43" s="98">
        <f>'Charges par habitant'!N43</f>
        <v>172021</v>
      </c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</row>
    <row r="44" spans="1:26" ht="12.6" customHeight="1">
      <c r="A44" s="33"/>
      <c r="B44" s="40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</row>
    <row r="45" spans="1:26" ht="12.6" customHeight="1">
      <c r="A45" s="33"/>
      <c r="B45" s="40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</row>
    <row r="46" spans="1:26" ht="12.6" customHeight="1">
      <c r="A46" s="33"/>
      <c r="B46" s="40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</row>
    <row r="47" spans="1:26" ht="12.6" customHeight="1">
      <c r="A47" s="33"/>
      <c r="B47" s="40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</row>
    <row r="48" spans="1:26" ht="12.6" customHeight="1">
      <c r="A48" s="33"/>
      <c r="B48" s="40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</row>
    <row r="49" spans="1:26" ht="12.6" customHeight="1">
      <c r="A49" s="33"/>
      <c r="B49" s="40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</row>
    <row r="50" spans="1:26" ht="12.6" customHeight="1">
      <c r="A50" s="33"/>
      <c r="B50" s="40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</row>
    <row r="51" spans="1:26" ht="12.6" customHeight="1">
      <c r="A51" s="33"/>
      <c r="B51" s="40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</row>
    <row r="52" spans="1:26" ht="12.6" customHeight="1">
      <c r="A52" s="33"/>
      <c r="B52" s="40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</row>
    <row r="53" spans="1:26" ht="12.6" customHeight="1">
      <c r="A53" s="33"/>
      <c r="B53" s="40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</row>
    <row r="54" spans="1:26" ht="12.6" customHeight="1">
      <c r="A54" s="33"/>
      <c r="B54" s="41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</row>
    <row r="55" spans="1:26" ht="12.6" customHeight="1">
      <c r="A55" s="33"/>
      <c r="B55" s="41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</row>
    <row r="56" spans="1:26" ht="12.6" customHeight="1">
      <c r="A56" s="33"/>
      <c r="B56" s="41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</row>
    <row r="57" spans="1:26" ht="12.6" customHeight="1">
      <c r="A57" s="33"/>
      <c r="B57" s="41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</row>
    <row r="58" spans="1:26" ht="12.6" customHeight="1">
      <c r="A58" s="33"/>
      <c r="B58" s="41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</row>
    <row r="59" spans="1:26" ht="12.6" customHeight="1">
      <c r="A59" s="33"/>
      <c r="B59" s="41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</row>
    <row r="60" spans="1:26" ht="12.6" customHeight="1">
      <c r="A60" s="33"/>
      <c r="B60" s="41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</row>
    <row r="61" spans="1:26" ht="12.6" customHeight="1">
      <c r="A61" s="33"/>
      <c r="B61" s="41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</row>
    <row r="62" spans="1:26" ht="12.6" customHeight="1">
      <c r="A62" s="33"/>
      <c r="B62" s="41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</row>
    <row r="63" spans="1:26" ht="12.6" customHeight="1">
      <c r="A63" s="33"/>
      <c r="B63" s="41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</row>
    <row r="64" spans="1:26" ht="12.6" customHeight="1">
      <c r="A64" s="33"/>
      <c r="B64" s="41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</row>
    <row r="65" spans="1:26" ht="12.6" customHeight="1">
      <c r="A65" s="33"/>
      <c r="B65" s="41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</row>
    <row r="66" spans="1:26" ht="7.5" customHeight="1">
      <c r="B66" s="41"/>
      <c r="C66" s="38"/>
      <c r="D66" s="38"/>
      <c r="E66" s="38"/>
      <c r="F66" s="38"/>
      <c r="G66" s="38"/>
      <c r="H66" s="38"/>
      <c r="I66" s="38"/>
      <c r="J66" s="38"/>
      <c r="K66" s="38"/>
      <c r="L66" s="38"/>
    </row>
  </sheetData>
  <sheetProtection sheet="1" objects="1" scenarios="1"/>
  <mergeCells count="13">
    <mergeCell ref="A42:B42"/>
    <mergeCell ref="A43:B43"/>
    <mergeCell ref="H2:H4"/>
    <mergeCell ref="I2:I4"/>
    <mergeCell ref="J2:J4"/>
    <mergeCell ref="A2:B4"/>
    <mergeCell ref="K2:K4"/>
    <mergeCell ref="L2:L4"/>
    <mergeCell ref="G2:G4"/>
    <mergeCell ref="C2:C4"/>
    <mergeCell ref="D2:D4"/>
    <mergeCell ref="E2:E4"/>
    <mergeCell ref="F2:F4"/>
  </mergeCells>
  <pageMargins left="0.39370078740157483" right="0" top="0" bottom="0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C1E41EE0FB504CA906D84A5E1C2617" ma:contentTypeVersion="1" ma:contentTypeDescription="Crée un document." ma:contentTypeScope="" ma:versionID="e48c17dae35b9c0701d2ed8cf1d09389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346e23cb8d6c863e446151d3c3bcc7b0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>
      <Value>25</Value>
      <Value>122</Value>
      <Value>121</Value>
    </TaxCatchAll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Etat et droit</TermName>
          <TermId xmlns="http://schemas.microsoft.com/office/infopath/2007/PartnerControls">947cb90d-0fbf-4382-9b7c-7f3e8e6fd3f7</TermId>
        </TermInfo>
      </Terms>
    </pf2f0a5c9c974145b8182a0b51177c44>
    <k5578e8018b54236945b0d1339d2a6f5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 des communes</TermName>
          <TermId xmlns="http://schemas.microsoft.com/office/infopath/2007/PartnerControls">7ef8d52b-6e7a-45c1-ad7f-2791ac69a743</TermId>
        </TermInfo>
      </Terms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SCOM</TermName>
          <TermId xmlns="http://schemas.microsoft.com/office/infopath/2007/PartnerControls">beaa4e20-5140-4353-9959-2d59772728cb</TermId>
        </TermInfo>
      </Terms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9844A680-666A-48FC-BA56-77EF57239775}"/>
</file>

<file path=customXml/itemProps2.xml><?xml version="1.0" encoding="utf-8"?>
<ds:datastoreItem xmlns:ds="http://schemas.openxmlformats.org/officeDocument/2006/customXml" ds:itemID="{47EFFE68-7F95-4C05-AB08-39C5772CC799}"/>
</file>

<file path=customXml/itemProps3.xml><?xml version="1.0" encoding="utf-8"?>
<ds:datastoreItem xmlns:ds="http://schemas.openxmlformats.org/officeDocument/2006/customXml" ds:itemID="{EA81A0FD-DDBE-48F8-8555-82A1A2E2CE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7</vt:i4>
      </vt:variant>
    </vt:vector>
  </HeadingPairs>
  <TitlesOfParts>
    <vt:vector size="13" baseType="lpstr">
      <vt:lpstr>Charges</vt:lpstr>
      <vt:lpstr>Revenus</vt:lpstr>
      <vt:lpstr>Resultat net</vt:lpstr>
      <vt:lpstr>Charges par habitant</vt:lpstr>
      <vt:lpstr>Revenus par habitant</vt:lpstr>
      <vt:lpstr>Resultat net par habitant</vt:lpstr>
      <vt:lpstr>communes</vt:lpstr>
      <vt:lpstr>Charges!Zone_d_impression</vt:lpstr>
      <vt:lpstr>'Charges par habitant'!Zone_d_impression</vt:lpstr>
      <vt:lpstr>'Resultat net'!Zone_d_impression</vt:lpstr>
      <vt:lpstr>'Resultat net par habitant'!Zone_d_impression</vt:lpstr>
      <vt:lpstr>Revenus!Zone_d_impression</vt:lpstr>
      <vt:lpstr>'Revenus par habitant'!Zone_d_impression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Tamburini Sandro</dc:creator>
  <cp:lastModifiedBy>tamburiniS</cp:lastModifiedBy>
  <cp:lastPrinted>2013-02-01T07:47:53Z</cp:lastPrinted>
  <dcterms:created xsi:type="dcterms:W3CDTF">1997-12-08T10:55:51Z</dcterms:created>
  <dcterms:modified xsi:type="dcterms:W3CDTF">2013-02-11T13:46:10Z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0x01010091C1E41EE0FB504CA906D84A5E1C2617</vt:lpwstr>
  </property>
  <property fmtid="{D5CDD505-2E9C-101B-9397-08002B2CF9AE}" pid="3" name="Entite">
    <vt:lpwstr>122;#Service des communes|7ef8d52b-6e7a-45c1-ad7f-2791ac69a743</vt:lpwstr>
  </property>
  <property fmtid="{D5CDD505-2E9C-101B-9397-08002B2CF9AE}" pid="4" name="Theme">
    <vt:lpwstr>25;#Etat et droit|947cb90d-0fbf-4382-9b7c-7f3e8e6fd3f7</vt:lpwstr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>121;#SCOM|beaa4e20-5140-4353-9959-2d59772728cb</vt:lpwstr>
  </property>
</Properties>
</file>