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9090" windowHeight="5475" activeTab="1"/>
  </bookViews>
  <sheets>
    <sheet name="Coefficients et taxes" sheetId="1" r:id="rId1"/>
    <sheet name="Impots percu en 2010" sheetId="2" r:id="rId2"/>
    <sheet name="Revenu fiscal Indice fiscale" sheetId="3" r:id="rId3"/>
    <sheet name="Coef RF ICF relatifs" sheetId="4" r:id="rId4"/>
    <sheet name="Coefficient d'equillibre" sheetId="5" r:id="rId5"/>
    <sheet name="Commentaires CE" sheetId="6" r:id="rId6"/>
  </sheets>
  <definedNames>
    <definedName name="_xlnm.Print_Area" localSheetId="3">'Coef RF ICF relatifs'!$A$1:$G$60</definedName>
    <definedName name="_xlnm.Print_Area" localSheetId="4">'Coefficient d''equillibre'!$A$1:$L$59</definedName>
    <definedName name="_xlnm.Print_Area" localSheetId="0">'Coefficients et taxes'!$A$1:$I$59</definedName>
    <definedName name="_xlnm.Print_Area" localSheetId="1">'Impots percu en 2010'!$A$1:$J$59</definedName>
    <definedName name="_xlnm.Print_Area" localSheetId="2">'Revenu fiscal Indice fiscale'!$A$1:$J$59</definedName>
  </definedNames>
  <calcPr calcId="125725"/>
</workbook>
</file>

<file path=xl/calcChain.xml><?xml version="1.0" encoding="utf-8"?>
<calcChain xmlns="http://schemas.openxmlformats.org/spreadsheetml/2006/main">
  <c r="D55" i="2"/>
  <c r="B55"/>
  <c r="K58" i="5" l="1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48" i="3" l="1"/>
  <c r="J38"/>
  <c r="J35"/>
  <c r="J34"/>
  <c r="J33"/>
  <c r="J32"/>
  <c r="J28"/>
  <c r="J27"/>
  <c r="A59" i="4" l="1"/>
  <c r="A59" i="3"/>
  <c r="A59" i="5" s="1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6"/>
  <c r="I5"/>
  <c r="I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D57"/>
  <c r="H57" s="1"/>
  <c r="J57" s="1"/>
  <c r="L57" s="1"/>
  <c r="D56"/>
  <c r="H56" s="1"/>
  <c r="J56" s="1"/>
  <c r="L56" s="1"/>
  <c r="D55"/>
  <c r="H55" s="1"/>
  <c r="J55" s="1"/>
  <c r="L55" s="1"/>
  <c r="D54"/>
  <c r="H54" s="1"/>
  <c r="J54" s="1"/>
  <c r="L54" s="1"/>
  <c r="D53"/>
  <c r="H53" s="1"/>
  <c r="J53" s="1"/>
  <c r="L53" s="1"/>
  <c r="D52"/>
  <c r="H52" s="1"/>
  <c r="J52" s="1"/>
  <c r="L52" s="1"/>
  <c r="D51"/>
  <c r="H51" s="1"/>
  <c r="J51" s="1"/>
  <c r="L51" s="1"/>
  <c r="D50"/>
  <c r="H50" s="1"/>
  <c r="J50" s="1"/>
  <c r="L50" s="1"/>
  <c r="D49"/>
  <c r="H49" s="1"/>
  <c r="J49" s="1"/>
  <c r="L49" s="1"/>
  <c r="D48"/>
  <c r="H48" s="1"/>
  <c r="J48" s="1"/>
  <c r="L48" s="1"/>
  <c r="D47"/>
  <c r="H47" s="1"/>
  <c r="J47" s="1"/>
  <c r="L47" s="1"/>
  <c r="D46"/>
  <c r="H46" s="1"/>
  <c r="J46" s="1"/>
  <c r="L46" s="1"/>
  <c r="D45"/>
  <c r="H45" s="1"/>
  <c r="J45" s="1"/>
  <c r="L45" s="1"/>
  <c r="D44"/>
  <c r="H44" s="1"/>
  <c r="J44" s="1"/>
  <c r="L44" s="1"/>
  <c r="D43"/>
  <c r="H43" s="1"/>
  <c r="J43" s="1"/>
  <c r="L43" s="1"/>
  <c r="D42"/>
  <c r="H42" s="1"/>
  <c r="J42" s="1"/>
  <c r="L42" s="1"/>
  <c r="D41"/>
  <c r="H41" s="1"/>
  <c r="J41" s="1"/>
  <c r="L41" s="1"/>
  <c r="D40"/>
  <c r="H40" s="1"/>
  <c r="J40" s="1"/>
  <c r="L40" s="1"/>
  <c r="D39"/>
  <c r="H39" s="1"/>
  <c r="J39" s="1"/>
  <c r="L39" s="1"/>
  <c r="D38"/>
  <c r="H38" s="1"/>
  <c r="J38" s="1"/>
  <c r="L38" s="1"/>
  <c r="D37"/>
  <c r="H37" s="1"/>
  <c r="J37" s="1"/>
  <c r="L37" s="1"/>
  <c r="D36"/>
  <c r="H36" s="1"/>
  <c r="J36" s="1"/>
  <c r="L36" s="1"/>
  <c r="D35"/>
  <c r="H35" s="1"/>
  <c r="J35" s="1"/>
  <c r="L35" s="1"/>
  <c r="D34"/>
  <c r="H34" s="1"/>
  <c r="J34" s="1"/>
  <c r="L34" s="1"/>
  <c r="D33"/>
  <c r="H33" s="1"/>
  <c r="J33" s="1"/>
  <c r="L33" s="1"/>
  <c r="D32"/>
  <c r="H32" s="1"/>
  <c r="J32" s="1"/>
  <c r="L32" s="1"/>
  <c r="D31"/>
  <c r="H31" s="1"/>
  <c r="J31" s="1"/>
  <c r="L31" s="1"/>
  <c r="D30"/>
  <c r="H30" s="1"/>
  <c r="J30" s="1"/>
  <c r="L30" s="1"/>
  <c r="D29"/>
  <c r="H29" s="1"/>
  <c r="J29" s="1"/>
  <c r="L29" s="1"/>
  <c r="D28"/>
  <c r="H28" s="1"/>
  <c r="J28" s="1"/>
  <c r="L28" s="1"/>
  <c r="D27"/>
  <c r="H27" s="1"/>
  <c r="J27" s="1"/>
  <c r="L27" s="1"/>
  <c r="D26"/>
  <c r="H26" s="1"/>
  <c r="J26" s="1"/>
  <c r="L26" s="1"/>
  <c r="D25"/>
  <c r="H25" s="1"/>
  <c r="J25" s="1"/>
  <c r="L25" s="1"/>
  <c r="D24"/>
  <c r="H24" s="1"/>
  <c r="J24" s="1"/>
  <c r="L24" s="1"/>
  <c r="D23"/>
  <c r="H23" s="1"/>
  <c r="J23" s="1"/>
  <c r="L23" s="1"/>
  <c r="D22"/>
  <c r="H22" s="1"/>
  <c r="J22" s="1"/>
  <c r="L22" s="1"/>
  <c r="D21"/>
  <c r="H21" s="1"/>
  <c r="J21" s="1"/>
  <c r="L21" s="1"/>
  <c r="D20"/>
  <c r="H20" s="1"/>
  <c r="J20" s="1"/>
  <c r="L20" s="1"/>
  <c r="D19"/>
  <c r="H19" s="1"/>
  <c r="J19" s="1"/>
  <c r="L19" s="1"/>
  <c r="D18"/>
  <c r="H18" s="1"/>
  <c r="J18" s="1"/>
  <c r="L18" s="1"/>
  <c r="D17"/>
  <c r="H17" s="1"/>
  <c r="J17" s="1"/>
  <c r="L17" s="1"/>
  <c r="D16"/>
  <c r="H16" s="1"/>
  <c r="J16" s="1"/>
  <c r="L16" s="1"/>
  <c r="D15"/>
  <c r="H15" s="1"/>
  <c r="J15" s="1"/>
  <c r="L15" s="1"/>
  <c r="D14"/>
  <c r="H14" s="1"/>
  <c r="J14" s="1"/>
  <c r="L14" s="1"/>
  <c r="D13"/>
  <c r="H13" s="1"/>
  <c r="J13" s="1"/>
  <c r="L13" s="1"/>
  <c r="D12"/>
  <c r="H12" s="1"/>
  <c r="J12" s="1"/>
  <c r="L12" s="1"/>
  <c r="D11"/>
  <c r="H11" s="1"/>
  <c r="J11" s="1"/>
  <c r="L11" s="1"/>
  <c r="D10"/>
  <c r="H10" s="1"/>
  <c r="J10" s="1"/>
  <c r="L10" s="1"/>
  <c r="D9"/>
  <c r="H9" s="1"/>
  <c r="J9" s="1"/>
  <c r="L9" s="1"/>
  <c r="D8"/>
  <c r="H8" s="1"/>
  <c r="J8" s="1"/>
  <c r="L8" s="1"/>
  <c r="D7"/>
  <c r="H7" s="1"/>
  <c r="J7" s="1"/>
  <c r="L7" s="1"/>
  <c r="D6"/>
  <c r="H6" s="1"/>
  <c r="J6" s="1"/>
  <c r="L6" s="1"/>
  <c r="D5"/>
  <c r="H5" s="1"/>
  <c r="J5" s="1"/>
  <c r="L5" s="1"/>
  <c r="F58"/>
  <c r="I58" s="1"/>
  <c r="E58"/>
  <c r="C58"/>
  <c r="B58"/>
  <c r="D58" l="1"/>
  <c r="G58"/>
  <c r="F59" i="4"/>
  <c r="D59"/>
  <c r="B59"/>
  <c r="B58"/>
  <c r="C58" s="1"/>
  <c r="B57"/>
  <c r="B56"/>
  <c r="C56" s="1"/>
  <c r="B55"/>
  <c r="C55" s="1"/>
  <c r="B54"/>
  <c r="C54" s="1"/>
  <c r="B53"/>
  <c r="C53" s="1"/>
  <c r="B52"/>
  <c r="C52" s="1"/>
  <c r="B51"/>
  <c r="C51" s="1"/>
  <c r="B50"/>
  <c r="C50" s="1"/>
  <c r="B49"/>
  <c r="C49" s="1"/>
  <c r="B48"/>
  <c r="C48" s="1"/>
  <c r="B47"/>
  <c r="C47" s="1"/>
  <c r="B46"/>
  <c r="C46" s="1"/>
  <c r="B45"/>
  <c r="C45" s="1"/>
  <c r="B44"/>
  <c r="C44" s="1"/>
  <c r="B43"/>
  <c r="C43" s="1"/>
  <c r="B42"/>
  <c r="C42" s="1"/>
  <c r="B41"/>
  <c r="C41" s="1"/>
  <c r="B40"/>
  <c r="C40" s="1"/>
  <c r="B39"/>
  <c r="C39" s="1"/>
  <c r="B38"/>
  <c r="C38" s="1"/>
  <c r="B37"/>
  <c r="C37" s="1"/>
  <c r="B36"/>
  <c r="C36" s="1"/>
  <c r="B35"/>
  <c r="C35" s="1"/>
  <c r="B34"/>
  <c r="C34" s="1"/>
  <c r="B33"/>
  <c r="C33" s="1"/>
  <c r="B32"/>
  <c r="C32" s="1"/>
  <c r="B31"/>
  <c r="C31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B5"/>
  <c r="C5" s="1"/>
  <c r="H58" i="5" l="1"/>
  <c r="J58" s="1"/>
  <c r="L58" s="1"/>
  <c r="C57" i="4"/>
  <c r="C57" i="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58"/>
  <c r="F58" i="3" l="1"/>
  <c r="E58"/>
  <c r="G58"/>
  <c r="D58" i="4" s="1"/>
  <c r="E58" s="1"/>
  <c r="G57" i="3"/>
  <c r="D57" i="4" s="1"/>
  <c r="G56" i="3"/>
  <c r="D56" i="4" s="1"/>
  <c r="E56" s="1"/>
  <c r="G55" i="3"/>
  <c r="D55" i="4" s="1"/>
  <c r="E55" s="1"/>
  <c r="G54" i="3"/>
  <c r="D54" i="4" s="1"/>
  <c r="E54" s="1"/>
  <c r="G53" i="3"/>
  <c r="D53" i="4" s="1"/>
  <c r="E53" s="1"/>
  <c r="G52" i="3"/>
  <c r="D52" i="4" s="1"/>
  <c r="E52" s="1"/>
  <c r="G51" i="3"/>
  <c r="D51" i="4" s="1"/>
  <c r="E51" s="1"/>
  <c r="G50" i="3"/>
  <c r="D50" i="4" s="1"/>
  <c r="E50" s="1"/>
  <c r="G49" i="3"/>
  <c r="D49" i="4" s="1"/>
  <c r="E49" s="1"/>
  <c r="G48" i="3"/>
  <c r="D48" i="4" s="1"/>
  <c r="E48" s="1"/>
  <c r="G47" i="3"/>
  <c r="D47" i="4" s="1"/>
  <c r="E47" s="1"/>
  <c r="G46" i="3"/>
  <c r="D46" i="4" s="1"/>
  <c r="E46" s="1"/>
  <c r="G45" i="3"/>
  <c r="D45" i="4" s="1"/>
  <c r="E45" s="1"/>
  <c r="G44" i="3"/>
  <c r="D44" i="4" s="1"/>
  <c r="E44" s="1"/>
  <c r="G43" i="3"/>
  <c r="D43" i="4" s="1"/>
  <c r="E43" s="1"/>
  <c r="G42" i="3"/>
  <c r="D42" i="4" s="1"/>
  <c r="E42" s="1"/>
  <c r="G41" i="3"/>
  <c r="D41" i="4" s="1"/>
  <c r="E41" s="1"/>
  <c r="G40" i="3"/>
  <c r="D40" i="4" s="1"/>
  <c r="E40" s="1"/>
  <c r="G39" i="3"/>
  <c r="D39" i="4" s="1"/>
  <c r="E39" s="1"/>
  <c r="G38" i="3"/>
  <c r="D38" i="4" s="1"/>
  <c r="E38" s="1"/>
  <c r="G37" i="3"/>
  <c r="D37" i="4" s="1"/>
  <c r="E37" s="1"/>
  <c r="G36" i="3"/>
  <c r="D36" i="4" s="1"/>
  <c r="E36" s="1"/>
  <c r="G35" i="3"/>
  <c r="D35" i="4" s="1"/>
  <c r="E35" s="1"/>
  <c r="G34" i="3"/>
  <c r="D34" i="4" s="1"/>
  <c r="E34" s="1"/>
  <c r="G33" i="3"/>
  <c r="D33" i="4" s="1"/>
  <c r="E33" s="1"/>
  <c r="G32" i="3"/>
  <c r="D32" i="4" s="1"/>
  <c r="E32" s="1"/>
  <c r="G31" i="3"/>
  <c r="D31" i="4" s="1"/>
  <c r="E31" s="1"/>
  <c r="G30" i="3"/>
  <c r="D30" i="4" s="1"/>
  <c r="E30" s="1"/>
  <c r="G29" i="3"/>
  <c r="D29" i="4" s="1"/>
  <c r="E29" s="1"/>
  <c r="G28" i="3"/>
  <c r="D28" i="4" s="1"/>
  <c r="E28" s="1"/>
  <c r="G27" i="3"/>
  <c r="D27" i="4" s="1"/>
  <c r="E27" s="1"/>
  <c r="G26" i="3"/>
  <c r="D26" i="4" s="1"/>
  <c r="E26" s="1"/>
  <c r="G25" i="3"/>
  <c r="D25" i="4" s="1"/>
  <c r="E25" s="1"/>
  <c r="G24" i="3"/>
  <c r="D24" i="4" s="1"/>
  <c r="E24" s="1"/>
  <c r="G23" i="3"/>
  <c r="D23" i="4" s="1"/>
  <c r="E23" s="1"/>
  <c r="G22" i="3"/>
  <c r="D22" i="4" s="1"/>
  <c r="E22" s="1"/>
  <c r="G21" i="3"/>
  <c r="D21" i="4" s="1"/>
  <c r="E21" s="1"/>
  <c r="G20" i="3"/>
  <c r="D20" i="4" s="1"/>
  <c r="E20" s="1"/>
  <c r="G19" i="3"/>
  <c r="D19" i="4" s="1"/>
  <c r="E19" s="1"/>
  <c r="G18" i="3"/>
  <c r="D18" i="4" s="1"/>
  <c r="E18" s="1"/>
  <c r="G17" i="3"/>
  <c r="D17" i="4" s="1"/>
  <c r="E17" s="1"/>
  <c r="G16" i="3"/>
  <c r="D16" i="4" s="1"/>
  <c r="E16" s="1"/>
  <c r="G15" i="3"/>
  <c r="D15" i="4" s="1"/>
  <c r="E15" s="1"/>
  <c r="G14" i="3"/>
  <c r="D14" i="4" s="1"/>
  <c r="E14" s="1"/>
  <c r="G13" i="3"/>
  <c r="D13" i="4" s="1"/>
  <c r="E13" s="1"/>
  <c r="G12" i="3"/>
  <c r="D12" i="4" s="1"/>
  <c r="E12" s="1"/>
  <c r="G11" i="3"/>
  <c r="D11" i="4" s="1"/>
  <c r="E11" s="1"/>
  <c r="G10" i="3"/>
  <c r="D10" i="4" s="1"/>
  <c r="E10" s="1"/>
  <c r="G9" i="3"/>
  <c r="D9" i="4" s="1"/>
  <c r="E9" s="1"/>
  <c r="G8" i="3"/>
  <c r="D8" i="4" s="1"/>
  <c r="E8" s="1"/>
  <c r="G7" i="3"/>
  <c r="D7" i="4" s="1"/>
  <c r="E7" s="1"/>
  <c r="G6" i="3"/>
  <c r="D6" i="4" s="1"/>
  <c r="E6" s="1"/>
  <c r="G5" i="3"/>
  <c r="D5" i="4" s="1"/>
  <c r="E5" s="1"/>
  <c r="E57" l="1"/>
  <c r="C57" i="3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8"/>
  <c r="I57" i="2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H58"/>
  <c r="F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58"/>
  <c r="D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58"/>
  <c r="L58"/>
  <c r="C58" i="3" s="1"/>
  <c r="B58" i="1"/>
  <c r="C58" i="2" l="1"/>
  <c r="F58" i="4"/>
  <c r="G58" s="1"/>
  <c r="D58" i="3"/>
  <c r="F5" i="4"/>
  <c r="G5" s="1"/>
  <c r="D5" i="3"/>
  <c r="F6" i="4"/>
  <c r="G6" s="1"/>
  <c r="D6" i="3"/>
  <c r="F7" i="4"/>
  <c r="G7" s="1"/>
  <c r="D7" i="3"/>
  <c r="F8" i="4"/>
  <c r="G8" s="1"/>
  <c r="D8" i="3"/>
  <c r="F9" i="4"/>
  <c r="G9" s="1"/>
  <c r="D9" i="3"/>
  <c r="F10" i="4"/>
  <c r="G10" s="1"/>
  <c r="D10" i="3"/>
  <c r="F11" i="4"/>
  <c r="G11" s="1"/>
  <c r="D11" i="3"/>
  <c r="F12" i="4"/>
  <c r="G12" s="1"/>
  <c r="D12" i="3"/>
  <c r="F13" i="4"/>
  <c r="G13" s="1"/>
  <c r="D13" i="3"/>
  <c r="F14" i="4"/>
  <c r="G14" s="1"/>
  <c r="D14" i="3"/>
  <c r="F15" i="4"/>
  <c r="G15" s="1"/>
  <c r="D15" i="3"/>
  <c r="F16" i="4"/>
  <c r="G16" s="1"/>
  <c r="D16" i="3"/>
  <c r="F17" i="4"/>
  <c r="G17" s="1"/>
  <c r="D17" i="3"/>
  <c r="F18" i="4"/>
  <c r="G18" s="1"/>
  <c r="D18" i="3"/>
  <c r="F19" i="4"/>
  <c r="G19" s="1"/>
  <c r="D19" i="3"/>
  <c r="F20" i="4"/>
  <c r="G20" s="1"/>
  <c r="D20" i="3"/>
  <c r="F21" i="4"/>
  <c r="G21" s="1"/>
  <c r="D21" i="3"/>
  <c r="F22" i="4"/>
  <c r="G22" s="1"/>
  <c r="D22" i="3"/>
  <c r="F23" i="4"/>
  <c r="G23" s="1"/>
  <c r="D23" i="3"/>
  <c r="F24" i="4"/>
  <c r="G24" s="1"/>
  <c r="D24" i="3"/>
  <c r="F25" i="4"/>
  <c r="G25" s="1"/>
  <c r="D25" i="3"/>
  <c r="F26" i="4"/>
  <c r="G26" s="1"/>
  <c r="D26" i="3"/>
  <c r="F27" i="4"/>
  <c r="G27" s="1"/>
  <c r="D27" i="3"/>
  <c r="F28" i="4"/>
  <c r="G28" s="1"/>
  <c r="D28" i="3"/>
  <c r="F29" i="4"/>
  <c r="G29" s="1"/>
  <c r="D29" i="3"/>
  <c r="F30" i="4"/>
  <c r="G30" s="1"/>
  <c r="D30" i="3"/>
  <c r="F31" i="4"/>
  <c r="G31" s="1"/>
  <c r="D31" i="3"/>
  <c r="F32" i="4"/>
  <c r="G32" s="1"/>
  <c r="D32" i="3"/>
  <c r="F33" i="4"/>
  <c r="G33" s="1"/>
  <c r="D33" i="3"/>
  <c r="F34" i="4"/>
  <c r="G34" s="1"/>
  <c r="D34" i="3"/>
  <c r="F35" i="4"/>
  <c r="G35" s="1"/>
  <c r="D35" i="3"/>
  <c r="F36" i="4"/>
  <c r="G36" s="1"/>
  <c r="D36" i="3"/>
  <c r="F37" i="4"/>
  <c r="G37" s="1"/>
  <c r="D37" i="3"/>
  <c r="F38" i="4"/>
  <c r="G38" s="1"/>
  <c r="D38" i="3"/>
  <c r="F39" i="4"/>
  <c r="G39" s="1"/>
  <c r="D39" i="3"/>
  <c r="F40" i="4"/>
  <c r="G40" s="1"/>
  <c r="D40" i="3"/>
  <c r="F41" i="4"/>
  <c r="G41" s="1"/>
  <c r="D41" i="3"/>
  <c r="F42" i="4"/>
  <c r="G42" s="1"/>
  <c r="D42" i="3"/>
  <c r="F43" i="4"/>
  <c r="G43" s="1"/>
  <c r="D43" i="3"/>
  <c r="F44" i="4"/>
  <c r="G44" s="1"/>
  <c r="D44" i="3"/>
  <c r="F45" i="4"/>
  <c r="G45" s="1"/>
  <c r="D45" i="3"/>
  <c r="F46" i="4"/>
  <c r="G46" s="1"/>
  <c r="D46" i="3"/>
  <c r="F47" i="4"/>
  <c r="G47" s="1"/>
  <c r="D47" i="3"/>
  <c r="F48" i="4"/>
  <c r="G48" s="1"/>
  <c r="D48" i="3"/>
  <c r="F49" i="4"/>
  <c r="G49" s="1"/>
  <c r="D49" i="3"/>
  <c r="F50" i="4"/>
  <c r="G50" s="1"/>
  <c r="D50" i="3"/>
  <c r="F51" i="4"/>
  <c r="G51" s="1"/>
  <c r="D51" i="3"/>
  <c r="F52" i="4"/>
  <c r="G52" s="1"/>
  <c r="D52" i="3"/>
  <c r="F53" i="4"/>
  <c r="G53" s="1"/>
  <c r="D53" i="3"/>
  <c r="F54" i="4"/>
  <c r="G54" s="1"/>
  <c r="D54" i="3"/>
  <c r="F55" i="4"/>
  <c r="G55" s="1"/>
  <c r="D55" i="3"/>
  <c r="F56" i="4"/>
  <c r="G56" s="1"/>
  <c r="D56" i="3"/>
  <c r="F57" i="4"/>
  <c r="G57" s="1"/>
  <c r="D57" i="3"/>
  <c r="G58" i="2"/>
  <c r="I58"/>
  <c r="J58" l="1"/>
</calcChain>
</file>

<file path=xl/sharedStrings.xml><?xml version="1.0" encoding="utf-8"?>
<sst xmlns="http://schemas.openxmlformats.org/spreadsheetml/2006/main" count="436" uniqueCount="182">
  <si>
    <t>Communes</t>
  </si>
  <si>
    <t>Population</t>
  </si>
  <si>
    <t>Coefficient</t>
  </si>
  <si>
    <t xml:space="preserve">Impôt </t>
  </si>
  <si>
    <t>Taxe de déchets</t>
  </si>
  <si>
    <t>Tarif de vente</t>
  </si>
  <si>
    <t>Taxe d'épuration</t>
  </si>
  <si>
    <t>d'impôt</t>
  </si>
  <si>
    <t>foncier</t>
  </si>
  <si>
    <t>Par habitant</t>
  </si>
  <si>
    <t>Par ménage</t>
  </si>
  <si>
    <t>de l'eau (par m3)</t>
  </si>
  <si>
    <t>Par m3 d'eau</t>
  </si>
  <si>
    <t>en %</t>
  </si>
  <si>
    <t>en o/oo</t>
  </si>
  <si>
    <t>Neuchâtel</t>
  </si>
  <si>
    <t>Hauterive</t>
  </si>
  <si>
    <t>-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</si>
  <si>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</si>
  <si>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</si>
  <si>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</si>
  <si>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</si>
  <si>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</si>
  <si>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</si>
  <si>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</si>
  <si>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</si>
  <si>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</si>
  <si>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</si>
  <si>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</si>
  <si>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</si>
  <si>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</si>
  <si>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</si>
  <si>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</si>
  <si>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</si>
  <si>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</si>
  <si>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</si>
  <si>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</si>
  <si>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</si>
  <si>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</si>
  <si>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</si>
  <si>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</si>
  <si>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</si>
  <si>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</si>
  <si>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</si>
  <si>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</si>
  <si>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</si>
  <si>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</si>
  <si>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</si>
  <si>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</si>
  <si>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</si>
  <si>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</si>
  <si>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</si>
  <si>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</si>
  <si>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</si>
  <si>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</si>
  <si>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</si>
  <si>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</si>
  <si>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1.5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</si>
  <si>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</si>
  <si>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</si>
  <si>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</si>
  <si>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</si>
  <si>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</si>
  <si>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</si>
  <si>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</si>
  <si>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</si>
  <si>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</si>
  <si>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</si>
  <si>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</si>
  <si>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en francs</t>
  </si>
  <si>
    <t>Le coefficient de l'impôt cantonal des personnes physiques est de 130% depuis 2005. L'impôt communal des personnes morales est identique à l'impôt cantonal (100%).</t>
  </si>
  <si>
    <t>La Tène</t>
  </si>
  <si>
    <t>Val-de-Travers</t>
  </si>
  <si>
    <t>d'eau en %</t>
  </si>
  <si>
    <t>Par facture</t>
  </si>
  <si>
    <t>Personnes morales</t>
  </si>
  <si>
    <t>p/habitant</t>
  </si>
  <si>
    <t>Impôt d'Etat (per-</t>
  </si>
  <si>
    <t>Revenu fiscal</t>
  </si>
  <si>
    <t>IRF = Revenu</t>
  </si>
  <si>
    <t>Impôts personnes physiques</t>
  </si>
  <si>
    <t>ICF = Effort</t>
  </si>
  <si>
    <t>Coefficients d'impôts</t>
  </si>
  <si>
    <t>sonnes physiques</t>
  </si>
  <si>
    <t>(impôt d'Etat</t>
  </si>
  <si>
    <t>fiscal relatif</t>
  </si>
  <si>
    <t>selon critères du calcul de l'ICF</t>
  </si>
  <si>
    <t>fiscal (EF)</t>
  </si>
  <si>
    <t>et morales)</t>
  </si>
  <si>
    <t>par habitant)</t>
  </si>
  <si>
    <t>(RFR)</t>
  </si>
  <si>
    <t>Etat</t>
  </si>
  <si>
    <t>Effort fiscal</t>
  </si>
  <si>
    <t>d'impôt relatif</t>
  </si>
  <si>
    <t>(EF)</t>
  </si>
  <si>
    <t>relatif (EFR)</t>
  </si>
  <si>
    <t xml:space="preserve">(RF) (Impôt </t>
  </si>
  <si>
    <t>relatif (RFR)</t>
  </si>
  <si>
    <t>(CIR)</t>
  </si>
  <si>
    <t>d'Etat p/hab.)</t>
  </si>
  <si>
    <t>Moyenne ensemble des communes</t>
  </si>
  <si>
    <t>Charges</t>
  </si>
  <si>
    <t>Amortisse-</t>
  </si>
  <si>
    <t>Revenus</t>
  </si>
  <si>
    <t>Impôt person-</t>
  </si>
  <si>
    <t>Total autres</t>
  </si>
  <si>
    <t>Montant à</t>
  </si>
  <si>
    <t>Valeur</t>
  </si>
  <si>
    <t>Coef.</t>
  </si>
  <si>
    <t>Coeffi-</t>
  </si>
  <si>
    <t>Diffé-</t>
  </si>
  <si>
    <t>ments sup-</t>
  </si>
  <si>
    <t>nes physiques</t>
  </si>
  <si>
    <t>sources de</t>
  </si>
  <si>
    <t>financer par</t>
  </si>
  <si>
    <t>d'un point</t>
  </si>
  <si>
    <t>équilibre</t>
  </si>
  <si>
    <t>cient</t>
  </si>
  <si>
    <t>rence</t>
  </si>
  <si>
    <t>plémentaires</t>
  </si>
  <si>
    <t>revenus</t>
  </si>
  <si>
    <t>l'impôt (PPE)</t>
  </si>
  <si>
    <t>(CE)</t>
  </si>
  <si>
    <t>C-CE</t>
  </si>
  <si>
    <t>Commentaires sur le calcul du coefficient d'équillibre (CE)</t>
  </si>
  <si>
    <t>Principe</t>
  </si>
  <si>
    <t>Le but recherché est de calculer le coefficient (CE) permettant de présenter des</t>
  </si>
  <si>
    <t>comptes de fonctionnement équilibrés.</t>
  </si>
  <si>
    <t>Source d'information</t>
  </si>
  <si>
    <t>Comptes communaux et tableaux de bord impôt des personnes physiques (STI)</t>
  </si>
  <si>
    <t>Analyse</t>
  </si>
  <si>
    <t xml:space="preserve">Si l'on décompose le compte de fonctionnement, on distingue deux catégories </t>
  </si>
  <si>
    <t>de charges:</t>
  </si>
  <si>
    <t xml:space="preserve">1) </t>
  </si>
  <si>
    <t>Charges de fonctionnement (y compris les amortissements légaux)</t>
  </si>
  <si>
    <t xml:space="preserve">2) </t>
  </si>
  <si>
    <t>Les amortissements supplémentaires</t>
  </si>
  <si>
    <r>
      <t>Les revenus</t>
    </r>
    <r>
      <rPr>
        <sz val="11"/>
        <rFont val="Arial"/>
        <family val="2"/>
      </rPr>
      <t xml:space="preserve"> comprennent trois catégories: </t>
    </r>
  </si>
  <si>
    <t xml:space="preserve"> Autres revenus</t>
  </si>
  <si>
    <t>Impôt des personnes morales</t>
  </si>
  <si>
    <t xml:space="preserve">3) </t>
  </si>
  <si>
    <t>Impôt des personnes physiques</t>
  </si>
  <si>
    <r>
      <t>Nota</t>
    </r>
    <r>
      <rPr>
        <sz val="11"/>
        <rFont val="Arial"/>
        <family val="2"/>
      </rPr>
      <t xml:space="preserve"> : les chapitres autofinancés n'ont pas été déduits. Commes ils sont obliga-</t>
    </r>
  </si>
  <si>
    <t>toirement équilibrés, ils n'influencent pas le résultat final.</t>
  </si>
  <si>
    <t>Charges de fonctionnement</t>
  </si>
  <si>
    <t>Autres revenus</t>
  </si>
  <si>
    <t>Impôt personnes morales</t>
  </si>
  <si>
    <t>Amortissements supplémentaires</t>
  </si>
  <si>
    <t>Impôt personnes physiques</t>
  </si>
  <si>
    <t>Procédure</t>
  </si>
  <si>
    <t xml:space="preserve">Afin de connaître le montant des charges de fonctionnement à couvrir par l'impôt </t>
  </si>
  <si>
    <t>des personnes physiques, on procède de la façon suivante:</t>
  </si>
  <si>
    <t xml:space="preserve">a) </t>
  </si>
  <si>
    <t>Déduction des amortissements supplémentaires du total des charges de</t>
  </si>
  <si>
    <t>fonctionnement: on obtient ainsi les charges "réelles".</t>
  </si>
  <si>
    <r>
      <t>b)</t>
    </r>
    <r>
      <rPr>
        <sz val="11"/>
        <rFont val="Arial"/>
        <family val="2"/>
      </rPr>
      <t xml:space="preserve"> </t>
    </r>
  </si>
  <si>
    <t>Déduction de l'impôt personnes physiques: on obtient le total des autres</t>
  </si>
  <si>
    <t>sources de revenus.</t>
  </si>
  <si>
    <t>La différence entre les deux soldes précités donne le montant à financer par</t>
  </si>
  <si>
    <t>l'impôt (PPE) pour équilibrer le compte de fonctionnement.</t>
  </si>
  <si>
    <t>Charges de fonctionnement "réelles"</t>
  </si>
  <si>
    <t>Montant à financer par  l'impôt des personnes physiques</t>
  </si>
  <si>
    <t>population</t>
  </si>
  <si>
    <t>au</t>
  </si>
  <si>
    <t>Total impôts</t>
  </si>
  <si>
    <t>(montant compris dans PP)</t>
  </si>
  <si>
    <t>Personnes physiques (PP)</t>
  </si>
  <si>
    <t>Impôts des frontaliers</t>
  </si>
  <si>
    <t>Impôts à la source</t>
  </si>
  <si>
    <t>Impôts fonciers</t>
  </si>
  <si>
    <t>Charges             "réelles"</t>
  </si>
  <si>
    <t>au 31.12.2010</t>
  </si>
  <si>
    <t>Chiffres de 2009</t>
  </si>
  <si>
    <t xml:space="preserve">Détermination des indices des ressources fiscales (IRF) et de charge fiscale (ICF) en 2010. </t>
  </si>
  <si>
    <t>Coefficients d'impôt 2010 et 2011 et variations.</t>
  </si>
  <si>
    <t>Variations en 2011</t>
  </si>
  <si>
    <t>2010(C)</t>
  </si>
  <si>
    <t xml:space="preserve">2010 (PP) </t>
  </si>
  <si>
    <t>Simulation des coefficients d'impôt permettant l'équillibre des comptes 2010</t>
  </si>
  <si>
    <t>Coefficient d'impôt - Effort fiscal - Revenu fiscal en 2010</t>
  </si>
  <si>
    <t>Coefficients communaux et taxes communales en 2011</t>
  </si>
  <si>
    <t>Impôts communaux perçus en 2010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</si>
</sst>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&quot;Fr.&quot;#,##0;&quot;Fr.&quot;\ \-#,##0"/>
    <numFmt numFmtId="165" formatCode="0.000"/>
    <numFmt numFmtId="166" formatCode="0.0"/>
    <numFmt numFmtId="167" formatCode="#,##0.0"/>
    <numFmt numFmtId="168" formatCode="#,##0.0000"/>
    <numFmt numFmtId="169" formatCode="0.00_ ;[Red]\-0.00\ "/>
    <numFmt numFmtId="170" formatCode="0.0_ ;[Red]\-0.0\ "/>
    <numFmt numFmtId="171" formatCode="#,##0_ ;[Red]\-#,##0\ "/>
  </numFmts>
  <fonts count="33">
    <font>
      <sz val="10"/>
      <name val="MS Sans Serif"/>
    </font>
    <font>
      <b/>
      <sz val="10"/>
      <name val="Arial"/>
      <family val="2"/>
    </font>
    <font>
      <b/>
      <sz val="7"/>
      <name val="Arial"/>
      <family val="2"/>
    </font>
    <font>
      <sz val="6"/>
      <name val="Small Fonts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.5"/>
      <name val="Arial"/>
      <family val="2"/>
    </font>
    <font>
      <sz val="7"/>
      <name val="Arial"/>
      <family val="2"/>
    </font>
    <font>
      <b/>
      <sz val="18"/>
      <color theme="3"/>
      <name val="Cambria"/>
      <family val="2"/>
      <scheme val="major"/>
    </font>
    <font>
      <sz val="6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i/>
      <sz val="11"/>
      <color indexed="10"/>
      <name val="Arial"/>
      <family val="2"/>
    </font>
    <font>
      <i/>
      <sz val="11"/>
      <color indexed="10"/>
      <name val="MS Sans Serif"/>
      <family val="2"/>
    </font>
    <font>
      <b/>
      <sz val="10"/>
      <color rgb="FFC00000"/>
      <name val="Arial"/>
      <family val="2"/>
    </font>
    <font>
      <b/>
      <sz val="9.5"/>
      <color rgb="FFC0000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7"/>
      <color rgb="FFC00000"/>
      <name val="Arial"/>
      <family val="2"/>
    </font>
    <font>
      <b/>
      <sz val="8.5"/>
      <name val="Arial"/>
      <family val="2"/>
    </font>
    <font>
      <b/>
      <sz val="8"/>
      <color rgb="FF0000FF"/>
      <name val="Arial"/>
      <family val="2"/>
    </font>
    <font>
      <sz val="7.5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.5"/>
      <color theme="0"/>
      <name val="Arial"/>
      <family val="2"/>
    </font>
    <font>
      <b/>
      <sz val="7.5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10"/>
      </bottom>
      <diagonal/>
    </border>
    <border>
      <left style="mediumDashed">
        <color indexed="10"/>
      </left>
      <right style="mediumDashed">
        <color indexed="10"/>
      </right>
      <top style="mediumDashed">
        <color indexed="10"/>
      </top>
      <bottom/>
      <diagonal/>
    </border>
    <border>
      <left style="mediumDashed">
        <color indexed="10"/>
      </left>
      <right style="mediumDashed">
        <color indexed="10"/>
      </right>
      <top/>
      <bottom style="mediumDashed">
        <color indexed="10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1" applyNumberFormat="0" applyFill="0" applyAlignment="0" applyProtection="0">
      <alignment vertical="center"/>
      <protection locked="0"/>
    </xf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3">
    <xf numFmtId="0" fontId="0" fillId="0" borderId="0" xfId="0"/>
    <xf numFmtId="3" fontId="5" fillId="3" borderId="1" xfId="1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0" xfId="0" applyFont="1"/>
    <xf numFmtId="1" fontId="2" fillId="3" borderId="0" xfId="0" applyNumberFormat="1" applyFont="1" applyFill="1" applyAlignment="1" applyProtection="1">
      <alignment vertical="center"/>
    </xf>
    <xf numFmtId="164" fontId="1" fillId="3" borderId="0" xfId="0" applyNumberFormat="1" applyFont="1" applyFill="1" applyProtection="1"/>
    <xf numFmtId="165" fontId="2" fillId="3" borderId="0" xfId="0" applyNumberFormat="1" applyFont="1" applyFill="1" applyAlignment="1" applyProtection="1">
      <alignment vertical="center"/>
    </xf>
    <xf numFmtId="1" fontId="1" fillId="3" borderId="0" xfId="0" applyNumberFormat="1" applyFont="1" applyFill="1" applyAlignment="1" applyProtection="1">
      <alignment horizontal="right" vertical="center"/>
    </xf>
    <xf numFmtId="0" fontId="4" fillId="0" borderId="0" xfId="0" applyFont="1" applyProtection="1"/>
    <xf numFmtId="164" fontId="1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0" fontId="5" fillId="2" borderId="0" xfId="0" applyFont="1" applyFill="1" applyProtection="1"/>
    <xf numFmtId="164" fontId="5" fillId="0" borderId="0" xfId="0" applyNumberFormat="1" applyFont="1" applyProtection="1"/>
    <xf numFmtId="0" fontId="5" fillId="0" borderId="0" xfId="0" applyFont="1" applyProtection="1"/>
    <xf numFmtId="0" fontId="4" fillId="2" borderId="0" xfId="0" applyFont="1" applyFill="1" applyProtection="1"/>
    <xf numFmtId="164" fontId="4" fillId="2" borderId="0" xfId="0" applyNumberFormat="1" applyFont="1" applyFill="1" applyProtection="1"/>
    <xf numFmtId="165" fontId="4" fillId="0" borderId="0" xfId="0" applyNumberFormat="1" applyFont="1" applyProtection="1"/>
    <xf numFmtId="0" fontId="1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Protection="1"/>
    <xf numFmtId="0" fontId="10" fillId="0" borderId="0" xfId="1" applyFont="1" applyBorder="1" applyAlignment="1" applyProtection="1">
      <alignment vertical="center"/>
    </xf>
    <xf numFmtId="0" fontId="10" fillId="0" borderId="0" xfId="0" applyFont="1" applyProtection="1"/>
    <xf numFmtId="3" fontId="10" fillId="0" borderId="0" xfId="0" applyNumberFormat="1" applyFont="1" applyProtection="1"/>
    <xf numFmtId="0" fontId="10" fillId="0" borderId="0" xfId="0" applyFont="1" applyAlignment="1" applyProtection="1">
      <alignment vertical="center"/>
    </xf>
    <xf numFmtId="4" fontId="5" fillId="0" borderId="0" xfId="0" applyNumberFormat="1" applyFont="1" applyProtection="1"/>
    <xf numFmtId="168" fontId="1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3" applyFont="1" applyBorder="1" applyAlignment="1" applyProtection="1">
      <alignment vertical="center"/>
    </xf>
    <xf numFmtId="0" fontId="4" fillId="0" borderId="0" xfId="0" applyFont="1" applyBorder="1" applyProtection="1"/>
    <xf numFmtId="0" fontId="12" fillId="0" borderId="0" xfId="1" applyFont="1" applyBorder="1" applyAlignment="1" applyProtection="1"/>
    <xf numFmtId="0" fontId="12" fillId="0" borderId="1" xfId="1" applyFont="1" applyBorder="1" applyAlignment="1" applyProtection="1"/>
    <xf numFmtId="0" fontId="12" fillId="0" borderId="1" xfId="1" applyFont="1" applyAlignment="1" applyProtection="1"/>
    <xf numFmtId="3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vertical="center"/>
    </xf>
    <xf numFmtId="4" fontId="22" fillId="0" borderId="5" xfId="1" applyNumberFormat="1" applyFont="1" applyFill="1" applyBorder="1" applyAlignment="1" applyProtection="1">
      <alignment horizontal="center" vertical="center"/>
    </xf>
    <xf numFmtId="1" fontId="7" fillId="4" borderId="27" xfId="0" applyNumberFormat="1" applyFont="1" applyFill="1" applyBorder="1" applyAlignment="1" applyProtection="1">
      <alignment horizontal="left" vertical="center"/>
    </xf>
    <xf numFmtId="1" fontId="7" fillId="4" borderId="28" xfId="0" applyNumberFormat="1" applyFont="1" applyFill="1" applyBorder="1" applyAlignment="1" applyProtection="1">
      <alignment horizontal="left" vertical="center"/>
    </xf>
    <xf numFmtId="1" fontId="7" fillId="4" borderId="30" xfId="0" applyNumberFormat="1" applyFont="1" applyFill="1" applyBorder="1" applyAlignment="1" applyProtection="1">
      <alignment horizontal="left" vertical="center"/>
    </xf>
    <xf numFmtId="165" fontId="7" fillId="4" borderId="30" xfId="0" applyNumberFormat="1" applyFont="1" applyFill="1" applyBorder="1" applyAlignment="1" applyProtection="1">
      <alignment horizontal="left" vertical="center"/>
    </xf>
    <xf numFmtId="1" fontId="7" fillId="4" borderId="31" xfId="0" applyNumberFormat="1" applyFont="1" applyFill="1" applyBorder="1" applyAlignment="1" applyProtection="1">
      <alignment horizontal="left" vertical="center"/>
    </xf>
    <xf numFmtId="1" fontId="7" fillId="4" borderId="27" xfId="0" applyNumberFormat="1" applyFont="1" applyFill="1" applyBorder="1" applyAlignment="1" applyProtection="1">
      <alignment vertical="center"/>
    </xf>
    <xf numFmtId="1" fontId="7" fillId="4" borderId="11" xfId="0" applyNumberFormat="1" applyFont="1" applyFill="1" applyBorder="1" applyAlignment="1" applyProtection="1">
      <alignment horizontal="left" vertical="center"/>
    </xf>
    <xf numFmtId="165" fontId="7" fillId="4" borderId="38" xfId="0" applyNumberFormat="1" applyFont="1" applyFill="1" applyBorder="1" applyAlignment="1" applyProtection="1">
      <alignment horizontal="centerContinuous" vertical="center"/>
    </xf>
    <xf numFmtId="165" fontId="7" fillId="4" borderId="40" xfId="0" applyNumberFormat="1" applyFont="1" applyFill="1" applyBorder="1" applyAlignment="1" applyProtection="1">
      <alignment horizontal="centerContinuous" vertical="center"/>
    </xf>
    <xf numFmtId="1" fontId="7" fillId="4" borderId="41" xfId="0" applyNumberFormat="1" applyFont="1" applyFill="1" applyBorder="1" applyAlignment="1" applyProtection="1">
      <alignment vertical="center"/>
    </xf>
    <xf numFmtId="1" fontId="5" fillId="3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quotePrefix="1" applyNumberFormat="1" applyFont="1" applyFill="1" applyBorder="1" applyAlignment="1" applyProtection="1">
      <alignment horizontal="center" vertical="center"/>
    </xf>
    <xf numFmtId="1" fontId="5" fillId="0" borderId="29" xfId="0" applyNumberFormat="1" applyFont="1" applyFill="1" applyBorder="1" applyAlignment="1" applyProtection="1">
      <alignment vertical="center"/>
    </xf>
    <xf numFmtId="1" fontId="5" fillId="0" borderId="6" xfId="0" quotePrefix="1" applyNumberFormat="1" applyFont="1" applyFill="1" applyBorder="1" applyAlignment="1" applyProtection="1">
      <alignment horizontal="right" vertical="center"/>
    </xf>
    <xf numFmtId="1" fontId="5" fillId="0" borderId="5" xfId="0" quotePrefix="1" applyNumberFormat="1" applyFont="1" applyFill="1" applyBorder="1" applyAlignment="1" applyProtection="1">
      <alignment horizontal="right" vertical="center"/>
    </xf>
    <xf numFmtId="1" fontId="5" fillId="0" borderId="6" xfId="0" applyNumberFormat="1" applyFont="1" applyFill="1" applyBorder="1" applyAlignment="1" applyProtection="1">
      <alignment horizontal="right" vertical="center"/>
    </xf>
    <xf numFmtId="1" fontId="5" fillId="0" borderId="42" xfId="0" applyNumberFormat="1" applyFont="1" applyFill="1" applyBorder="1" applyAlignment="1" applyProtection="1">
      <alignment vertical="center"/>
    </xf>
    <xf numFmtId="1" fontId="5" fillId="0" borderId="29" xfId="0" applyNumberFormat="1" applyFont="1" applyFill="1" applyBorder="1" applyAlignment="1" applyProtection="1">
      <alignment horizontal="right" vertical="center"/>
    </xf>
    <xf numFmtId="2" fontId="5" fillId="0" borderId="6" xfId="0" applyNumberFormat="1" applyFont="1" applyFill="1" applyBorder="1" applyAlignment="1" applyProtection="1">
      <alignment horizontal="right" vertical="center"/>
    </xf>
    <xf numFmtId="2" fontId="5" fillId="0" borderId="5" xfId="0" quotePrefix="1" applyNumberFormat="1" applyFont="1" applyFill="1" applyBorder="1" applyAlignment="1" applyProtection="1">
      <alignment horizontal="right" vertical="center"/>
    </xf>
    <xf numFmtId="1" fontId="5" fillId="0" borderId="42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vertical="center"/>
    </xf>
    <xf numFmtId="3" fontId="5" fillId="0" borderId="6" xfId="0" applyNumberFormat="1" applyFont="1" applyFill="1" applyBorder="1" applyAlignment="1" applyProtection="1">
      <alignment vertical="center"/>
    </xf>
    <xf numFmtId="2" fontId="5" fillId="0" borderId="29" xfId="0" applyNumberFormat="1" applyFont="1" applyFill="1" applyBorder="1" applyAlignment="1" applyProtection="1">
      <alignment vertical="center"/>
    </xf>
    <xf numFmtId="1" fontId="7" fillId="4" borderId="36" xfId="0" applyNumberFormat="1" applyFont="1" applyFill="1" applyBorder="1" applyAlignment="1" applyProtection="1">
      <alignment vertical="center"/>
    </xf>
    <xf numFmtId="1" fontId="5" fillId="3" borderId="11" xfId="0" applyNumberFormat="1" applyFont="1" applyFill="1" applyBorder="1" applyAlignment="1" applyProtection="1">
      <alignment horizontal="right" vertical="center"/>
    </xf>
    <xf numFmtId="0" fontId="5" fillId="0" borderId="11" xfId="0" applyNumberFormat="1" applyFont="1" applyFill="1" applyBorder="1" applyAlignment="1" applyProtection="1">
      <alignment horizontal="right" vertical="center"/>
    </xf>
    <xf numFmtId="2" fontId="5" fillId="0" borderId="11" xfId="0" applyNumberFormat="1" applyFont="1" applyFill="1" applyBorder="1" applyAlignment="1" applyProtection="1">
      <alignment horizontal="right" vertical="center"/>
    </xf>
    <xf numFmtId="2" fontId="5" fillId="0" borderId="7" xfId="0" applyNumberFormat="1" applyFont="1" applyFill="1" applyBorder="1" applyAlignment="1" applyProtection="1">
      <alignment horizontal="right" vertical="center"/>
    </xf>
    <xf numFmtId="1" fontId="5" fillId="0" borderId="11" xfId="0" applyNumberFormat="1" applyFont="1" applyFill="1" applyBorder="1" applyAlignment="1" applyProtection="1">
      <alignment horizontal="right" vertical="center"/>
    </xf>
    <xf numFmtId="1" fontId="5" fillId="0" borderId="43" xfId="0" applyNumberFormat="1" applyFont="1" applyFill="1" applyBorder="1" applyAlignment="1" applyProtection="1">
      <alignment vertical="center"/>
    </xf>
    <xf numFmtId="1" fontId="7" fillId="4" borderId="32" xfId="0" applyNumberFormat="1" applyFont="1" applyFill="1" applyBorder="1" applyAlignment="1" applyProtection="1">
      <alignment vertical="center"/>
    </xf>
    <xf numFmtId="166" fontId="7" fillId="3" borderId="38" xfId="0" applyNumberFormat="1" applyFont="1" applyFill="1" applyBorder="1" applyAlignment="1" applyProtection="1">
      <alignment horizontal="right" vertical="center"/>
    </xf>
    <xf numFmtId="1" fontId="7" fillId="3" borderId="38" xfId="0" applyNumberFormat="1" applyFont="1" applyFill="1" applyBorder="1" applyAlignment="1" applyProtection="1">
      <alignment vertical="center"/>
    </xf>
    <xf numFmtId="1" fontId="7" fillId="3" borderId="40" xfId="0" applyNumberFormat="1" applyFont="1" applyFill="1" applyBorder="1" applyAlignment="1" applyProtection="1">
      <alignment vertical="center"/>
    </xf>
    <xf numFmtId="164" fontId="7" fillId="4" borderId="25" xfId="0" applyNumberFormat="1" applyFont="1" applyFill="1" applyBorder="1" applyAlignment="1" applyProtection="1">
      <alignment vertical="center"/>
    </xf>
    <xf numFmtId="164" fontId="7" fillId="4" borderId="44" xfId="0" applyNumberFormat="1" applyFont="1" applyFill="1" applyBorder="1" applyAlignment="1" applyProtection="1">
      <alignment vertical="center"/>
    </xf>
    <xf numFmtId="0" fontId="7" fillId="4" borderId="46" xfId="0" applyFont="1" applyFill="1" applyBorder="1" applyAlignment="1" applyProtection="1">
      <alignment horizontal="center" vertical="center"/>
    </xf>
    <xf numFmtId="3" fontId="5" fillId="0" borderId="35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29" xfId="0" applyNumberFormat="1" applyFont="1" applyBorder="1" applyAlignment="1" applyProtection="1">
      <alignment vertical="center"/>
    </xf>
    <xf numFmtId="3" fontId="7" fillId="4" borderId="37" xfId="1" applyNumberFormat="1" applyFont="1" applyFill="1" applyBorder="1" applyAlignment="1" applyProtection="1">
      <alignment vertical="center"/>
    </xf>
    <xf numFmtId="3" fontId="5" fillId="0" borderId="30" xfId="0" applyNumberFormat="1" applyFont="1" applyBorder="1" applyAlignment="1" applyProtection="1">
      <alignment vertical="center"/>
    </xf>
    <xf numFmtId="3" fontId="5" fillId="0" borderId="31" xfId="0" applyNumberFormat="1" applyFont="1" applyBorder="1" applyAlignment="1" applyProtection="1">
      <alignment vertical="center"/>
    </xf>
    <xf numFmtId="3" fontId="5" fillId="0" borderId="7" xfId="0" applyNumberFormat="1" applyFont="1" applyBorder="1" applyAlignment="1" applyProtection="1">
      <alignment vertical="center"/>
    </xf>
    <xf numFmtId="3" fontId="5" fillId="0" borderId="11" xfId="0" applyNumberFormat="1" applyFont="1" applyBorder="1" applyAlignment="1" applyProtection="1">
      <alignment vertical="center"/>
    </xf>
    <xf numFmtId="3" fontId="5" fillId="0" borderId="43" xfId="0" applyNumberFormat="1" applyFont="1" applyBorder="1" applyAlignment="1" applyProtection="1">
      <alignment vertical="center"/>
    </xf>
    <xf numFmtId="3" fontId="7" fillId="0" borderId="38" xfId="0" applyNumberFormat="1" applyFont="1" applyBorder="1" applyAlignment="1" applyProtection="1">
      <alignment vertical="center"/>
    </xf>
    <xf numFmtId="3" fontId="7" fillId="0" borderId="40" xfId="0" applyNumberFormat="1" applyFont="1" applyBorder="1" applyAlignment="1" applyProtection="1">
      <alignment vertical="center"/>
    </xf>
    <xf numFmtId="0" fontId="9" fillId="4" borderId="46" xfId="1" applyFont="1" applyFill="1" applyBorder="1" applyAlignment="1" applyProtection="1">
      <alignment vertical="center"/>
    </xf>
    <xf numFmtId="0" fontId="9" fillId="4" borderId="46" xfId="0" applyFont="1" applyFill="1" applyBorder="1" applyAlignment="1" applyProtection="1">
      <alignment vertical="center"/>
    </xf>
    <xf numFmtId="0" fontId="9" fillId="4" borderId="48" xfId="0" applyFont="1" applyFill="1" applyBorder="1" applyAlignment="1" applyProtection="1">
      <alignment vertical="center"/>
    </xf>
    <xf numFmtId="0" fontId="9" fillId="4" borderId="48" xfId="1" applyFont="1" applyFill="1" applyBorder="1" applyAlignment="1" applyProtection="1">
      <alignment vertical="center"/>
    </xf>
    <xf numFmtId="0" fontId="9" fillId="4" borderId="47" xfId="0" applyFont="1" applyFill="1" applyBorder="1" applyAlignment="1" applyProtection="1">
      <alignment vertical="center"/>
    </xf>
    <xf numFmtId="3" fontId="10" fillId="0" borderId="0" xfId="1" applyNumberFormat="1" applyFont="1" applyBorder="1" applyAlignment="1" applyProtection="1">
      <alignment vertical="center"/>
    </xf>
    <xf numFmtId="3" fontId="5" fillId="3" borderId="16" xfId="1" applyNumberFormat="1" applyFont="1" applyFill="1" applyBorder="1" applyAlignment="1" applyProtection="1">
      <alignment vertical="center"/>
    </xf>
    <xf numFmtId="4" fontId="22" fillId="0" borderId="11" xfId="1" applyNumberFormat="1" applyFont="1" applyFill="1" applyBorder="1" applyAlignment="1" applyProtection="1">
      <alignment horizontal="center" vertical="center"/>
    </xf>
    <xf numFmtId="4" fontId="5" fillId="0" borderId="22" xfId="1" applyNumberFormat="1" applyFont="1" applyFill="1" applyBorder="1" applyAlignment="1" applyProtection="1">
      <alignment horizontal="center" vertical="center"/>
    </xf>
    <xf numFmtId="3" fontId="7" fillId="3" borderId="38" xfId="1" applyNumberFormat="1" applyFont="1" applyFill="1" applyBorder="1" applyAlignment="1" applyProtection="1">
      <alignment vertical="center"/>
    </xf>
    <xf numFmtId="4" fontId="7" fillId="0" borderId="38" xfId="1" applyNumberFormat="1" applyFont="1" applyFill="1" applyBorder="1" applyAlignment="1" applyProtection="1">
      <alignment horizontal="center" vertical="center"/>
    </xf>
    <xf numFmtId="3" fontId="7" fillId="0" borderId="40" xfId="1" applyNumberFormat="1" applyFont="1" applyFill="1" applyBorder="1" applyAlignment="1" applyProtection="1">
      <alignment horizontal="right" vertical="center"/>
    </xf>
    <xf numFmtId="4" fontId="25" fillId="0" borderId="40" xfId="1" applyNumberFormat="1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vertical="center"/>
    </xf>
    <xf numFmtId="0" fontId="7" fillId="4" borderId="25" xfId="1" applyFont="1" applyFill="1" applyBorder="1" applyAlignment="1" applyProtection="1">
      <alignment horizontal="center" vertical="center"/>
    </xf>
    <xf numFmtId="3" fontId="7" fillId="3" borderId="51" xfId="2" applyNumberFormat="1" applyFont="1" applyFill="1" applyBorder="1" applyAlignment="1" applyProtection="1">
      <alignment vertical="center"/>
    </xf>
    <xf numFmtId="3" fontId="5" fillId="3" borderId="33" xfId="1" applyNumberFormat="1" applyFont="1" applyFill="1" applyBorder="1" applyAlignment="1" applyProtection="1">
      <alignment vertical="center"/>
    </xf>
    <xf numFmtId="0" fontId="7" fillId="4" borderId="32" xfId="1" applyFont="1" applyFill="1" applyBorder="1" applyAlignment="1" applyProtection="1">
      <alignment horizontal="center" vertical="center"/>
    </xf>
    <xf numFmtId="3" fontId="5" fillId="3" borderId="41" xfId="1" applyNumberFormat="1" applyFont="1" applyFill="1" applyBorder="1" applyAlignment="1" applyProtection="1">
      <alignment vertical="center"/>
    </xf>
    <xf numFmtId="3" fontId="5" fillId="3" borderId="36" xfId="1" applyNumberFormat="1" applyFont="1" applyFill="1" applyBorder="1" applyAlignment="1" applyProtection="1">
      <alignment vertical="center"/>
    </xf>
    <xf numFmtId="3" fontId="7" fillId="3" borderId="32" xfId="2" applyNumberFormat="1" applyFont="1" applyFill="1" applyBorder="1" applyAlignment="1" applyProtection="1">
      <alignment vertical="center"/>
    </xf>
    <xf numFmtId="3" fontId="5" fillId="0" borderId="37" xfId="1" applyNumberFormat="1" applyFont="1" applyBorder="1" applyAlignment="1" applyProtection="1">
      <alignment vertical="center"/>
    </xf>
    <xf numFmtId="3" fontId="7" fillId="4" borderId="52" xfId="1" applyNumberFormat="1" applyFont="1" applyFill="1" applyBorder="1" applyAlignment="1" applyProtection="1">
      <alignment vertical="center"/>
    </xf>
    <xf numFmtId="3" fontId="7" fillId="4" borderId="20" xfId="1" applyNumberFormat="1" applyFont="1" applyFill="1" applyBorder="1" applyAlignment="1" applyProtection="1">
      <alignment vertical="center"/>
    </xf>
    <xf numFmtId="3" fontId="6" fillId="4" borderId="20" xfId="1" applyNumberFormat="1" applyFont="1" applyFill="1" applyBorder="1" applyAlignment="1" applyProtection="1">
      <alignment vertical="center"/>
    </xf>
    <xf numFmtId="3" fontId="7" fillId="4" borderId="53" xfId="1" applyNumberFormat="1" applyFont="1" applyFill="1" applyBorder="1" applyAlignment="1" applyProtection="1">
      <alignment vertical="center"/>
    </xf>
    <xf numFmtId="3" fontId="7" fillId="4" borderId="39" xfId="1" applyNumberFormat="1" applyFont="1" applyFill="1" applyBorder="1" applyAlignment="1" applyProtection="1">
      <alignment vertical="center"/>
    </xf>
    <xf numFmtId="3" fontId="7" fillId="4" borderId="24" xfId="0" applyNumberFormat="1" applyFont="1" applyFill="1" applyBorder="1" applyAlignment="1" applyProtection="1">
      <alignment vertical="center"/>
    </xf>
    <xf numFmtId="3" fontId="5" fillId="3" borderId="49" xfId="2" applyNumberFormat="1" applyFont="1" applyFill="1" applyBorder="1" applyAlignment="1" applyProtection="1">
      <alignment vertical="center"/>
    </xf>
    <xf numFmtId="3" fontId="5" fillId="3" borderId="35" xfId="1" applyNumberFormat="1" applyFont="1" applyFill="1" applyBorder="1" applyAlignment="1" applyProtection="1">
      <alignment vertical="center"/>
    </xf>
    <xf numFmtId="3" fontId="22" fillId="3" borderId="26" xfId="1" applyNumberFormat="1" applyFont="1" applyFill="1" applyBorder="1" applyAlignment="1" applyProtection="1">
      <alignment horizontal="center" vertical="center"/>
    </xf>
    <xf numFmtId="3" fontId="5" fillId="3" borderId="41" xfId="2" applyNumberFormat="1" applyFont="1" applyFill="1" applyBorder="1" applyAlignment="1" applyProtection="1">
      <alignment vertical="center"/>
    </xf>
    <xf numFmtId="3" fontId="5" fillId="3" borderId="5" xfId="1" applyNumberFormat="1" applyFont="1" applyFill="1" applyBorder="1" applyAlignment="1" applyProtection="1">
      <alignment vertical="center"/>
    </xf>
    <xf numFmtId="3" fontId="22" fillId="3" borderId="29" xfId="1" applyNumberFormat="1" applyFont="1" applyFill="1" applyBorder="1" applyAlignment="1" applyProtection="1">
      <alignment horizontal="center" vertical="center"/>
    </xf>
    <xf numFmtId="3" fontId="5" fillId="3" borderId="36" xfId="2" applyNumberFormat="1" applyFont="1" applyFill="1" applyBorder="1" applyAlignment="1" applyProtection="1">
      <alignment vertical="center"/>
    </xf>
    <xf numFmtId="3" fontId="5" fillId="3" borderId="11" xfId="1" applyNumberFormat="1" applyFont="1" applyFill="1" applyBorder="1" applyAlignment="1" applyProtection="1">
      <alignment vertical="center"/>
    </xf>
    <xf numFmtId="3" fontId="22" fillId="3" borderId="43" xfId="1" applyNumberFormat="1" applyFont="1" applyFill="1" applyBorder="1" applyAlignment="1" applyProtection="1">
      <alignment horizontal="center" vertical="center"/>
    </xf>
    <xf numFmtId="3" fontId="7" fillId="3" borderId="32" xfId="1" applyNumberFormat="1" applyFont="1" applyFill="1" applyBorder="1" applyAlignment="1" applyProtection="1">
      <alignment vertical="center"/>
    </xf>
    <xf numFmtId="3" fontId="25" fillId="3" borderId="40" xfId="1" applyNumberFormat="1" applyFont="1" applyFill="1" applyBorder="1" applyAlignment="1" applyProtection="1">
      <alignment horizontal="center" vertical="center"/>
    </xf>
    <xf numFmtId="3" fontId="5" fillId="3" borderId="49" xfId="1" applyNumberFormat="1" applyFont="1" applyFill="1" applyBorder="1" applyAlignment="1" applyProtection="1">
      <alignment horizontal="center" vertical="center"/>
    </xf>
    <xf numFmtId="3" fontId="5" fillId="0" borderId="35" xfId="1" applyNumberFormat="1" applyFont="1" applyFill="1" applyBorder="1" applyAlignment="1" applyProtection="1">
      <alignment horizontal="center" vertical="center"/>
    </xf>
    <xf numFmtId="3" fontId="5" fillId="3" borderId="41" xfId="1" applyNumberFormat="1" applyFont="1" applyFill="1" applyBorder="1" applyAlignment="1" applyProtection="1">
      <alignment horizontal="center" vertical="center"/>
    </xf>
    <xf numFmtId="3" fontId="5" fillId="0" borderId="5" xfId="1" applyNumberFormat="1" applyFont="1" applyFill="1" applyBorder="1" applyAlignment="1" applyProtection="1">
      <alignment horizontal="center" vertical="center"/>
    </xf>
    <xf numFmtId="3" fontId="5" fillId="3" borderId="36" xfId="1" applyNumberFormat="1" applyFont="1" applyFill="1" applyBorder="1" applyAlignment="1" applyProtection="1">
      <alignment horizontal="center" vertical="center"/>
    </xf>
    <xf numFmtId="3" fontId="5" fillId="0" borderId="11" xfId="1" applyNumberFormat="1" applyFont="1" applyFill="1" applyBorder="1" applyAlignment="1" applyProtection="1">
      <alignment horizontal="center" vertical="center"/>
    </xf>
    <xf numFmtId="4" fontId="7" fillId="3" borderId="32" xfId="1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" fontId="20" fillId="3" borderId="0" xfId="0" applyNumberFormat="1" applyFont="1" applyFill="1" applyAlignment="1" applyProtection="1">
      <alignment vertical="center"/>
    </xf>
    <xf numFmtId="0" fontId="20" fillId="0" borderId="3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3" fontId="20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/>
    </xf>
    <xf numFmtId="3" fontId="24" fillId="0" borderId="0" xfId="0" applyNumberFormat="1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0" fontId="7" fillId="4" borderId="27" xfId="0" applyFont="1" applyFill="1" applyBorder="1" applyAlignment="1" applyProtection="1">
      <alignment vertical="center"/>
    </xf>
    <xf numFmtId="0" fontId="7" fillId="4" borderId="11" xfId="0" applyFont="1" applyFill="1" applyBorder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lef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/>
    </xf>
    <xf numFmtId="0" fontId="20" fillId="0" borderId="0" xfId="3" applyFont="1" applyFill="1" applyBorder="1" applyAlignment="1" applyProtection="1">
      <alignment vertical="center"/>
    </xf>
    <xf numFmtId="164" fontId="20" fillId="0" borderId="0" xfId="3" applyNumberFormat="1" applyFont="1" applyFill="1" applyBorder="1" applyAlignment="1" applyProtection="1">
      <alignment vertical="center"/>
    </xf>
    <xf numFmtId="0" fontId="7" fillId="4" borderId="27" xfId="1" applyFont="1" applyFill="1" applyBorder="1" applyAlignment="1" applyProtection="1">
      <alignment vertical="center"/>
    </xf>
    <xf numFmtId="0" fontId="7" fillId="4" borderId="28" xfId="1" applyFont="1" applyFill="1" applyBorder="1" applyAlignment="1" applyProtection="1">
      <alignment vertical="center"/>
    </xf>
    <xf numFmtId="0" fontId="7" fillId="4" borderId="11" xfId="1" applyFont="1" applyFill="1" applyBorder="1" applyAlignment="1" applyProtection="1">
      <alignment vertical="center"/>
    </xf>
    <xf numFmtId="0" fontId="7" fillId="4" borderId="43" xfId="1" applyFont="1" applyFill="1" applyBorder="1" applyAlignment="1" applyProtection="1">
      <alignment vertical="center"/>
    </xf>
    <xf numFmtId="0" fontId="7" fillId="4" borderId="30" xfId="1" applyFont="1" applyFill="1" applyBorder="1" applyAlignment="1" applyProtection="1">
      <alignment vertical="center"/>
    </xf>
    <xf numFmtId="0" fontId="7" fillId="4" borderId="31" xfId="1" applyFont="1" applyFill="1" applyBorder="1" applyAlignment="1" applyProtection="1">
      <alignment vertical="center"/>
    </xf>
    <xf numFmtId="0" fontId="7" fillId="4" borderId="58" xfId="1" applyFont="1" applyFill="1" applyBorder="1" applyAlignment="1" applyProtection="1">
      <alignment vertical="center"/>
    </xf>
    <xf numFmtId="0" fontId="7" fillId="4" borderId="9" xfId="1" applyFont="1" applyFill="1" applyBorder="1" applyAlignment="1" applyProtection="1">
      <alignment horizontal="left" vertical="center"/>
    </xf>
    <xf numFmtId="0" fontId="7" fillId="4" borderId="33" xfId="1" applyFont="1" applyFill="1" applyBorder="1" applyAlignment="1" applyProtection="1">
      <alignment vertical="center"/>
    </xf>
    <xf numFmtId="3" fontId="7" fillId="4" borderId="59" xfId="1" applyNumberFormat="1" applyFont="1" applyFill="1" applyBorder="1" applyAlignment="1" applyProtection="1">
      <alignment vertical="center"/>
    </xf>
    <xf numFmtId="3" fontId="6" fillId="4" borderId="59" xfId="1" applyNumberFormat="1" applyFont="1" applyFill="1" applyBorder="1" applyAlignment="1" applyProtection="1">
      <alignment vertical="center"/>
    </xf>
    <xf numFmtId="3" fontId="5" fillId="3" borderId="49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167" fontId="5" fillId="0" borderId="35" xfId="1" applyNumberFormat="1" applyFont="1" applyFill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3" borderId="50" xfId="1" applyNumberFormat="1" applyFont="1" applyFill="1" applyBorder="1" applyAlignment="1" applyProtection="1">
      <alignment vertical="center"/>
    </xf>
    <xf numFmtId="3" fontId="5" fillId="0" borderId="5" xfId="1" applyNumberFormat="1" applyFont="1" applyFill="1" applyBorder="1" applyAlignment="1" applyProtection="1">
      <alignment vertical="center"/>
    </xf>
    <xf numFmtId="167" fontId="5" fillId="0" borderId="5" xfId="1" applyNumberFormat="1" applyFont="1" applyFill="1" applyBorder="1" applyAlignment="1" applyProtection="1">
      <alignment vertical="center"/>
    </xf>
    <xf numFmtId="3" fontId="5" fillId="0" borderId="42" xfId="1" applyNumberFormat="1" applyFont="1" applyFill="1" applyBorder="1" applyAlignment="1" applyProtection="1">
      <alignment vertical="center"/>
    </xf>
    <xf numFmtId="3" fontId="7" fillId="4" borderId="48" xfId="1" applyNumberFormat="1" applyFont="1" applyFill="1" applyBorder="1" applyAlignment="1" applyProtection="1">
      <alignment vertical="center"/>
    </xf>
    <xf numFmtId="3" fontId="5" fillId="3" borderId="61" xfId="1" applyNumberFormat="1" applyFont="1" applyFill="1" applyBorder="1" applyAlignment="1" applyProtection="1">
      <alignment vertical="center"/>
    </xf>
    <xf numFmtId="3" fontId="5" fillId="0" borderId="11" xfId="1" applyNumberFormat="1" applyFont="1" applyFill="1" applyBorder="1" applyAlignment="1" applyProtection="1">
      <alignment vertical="center"/>
    </xf>
    <xf numFmtId="167" fontId="5" fillId="0" borderId="11" xfId="1" applyNumberFormat="1" applyFont="1" applyFill="1" applyBorder="1" applyAlignment="1" applyProtection="1">
      <alignment vertical="center"/>
    </xf>
    <xf numFmtId="3" fontId="5" fillId="0" borderId="62" xfId="1" applyNumberFormat="1" applyFont="1" applyFill="1" applyBorder="1" applyAlignment="1" applyProtection="1">
      <alignment vertical="center"/>
    </xf>
    <xf numFmtId="4" fontId="5" fillId="0" borderId="38" xfId="1" applyNumberFormat="1" applyFont="1" applyFill="1" applyBorder="1" applyAlignment="1" applyProtection="1">
      <alignment vertical="center"/>
    </xf>
    <xf numFmtId="3" fontId="5" fillId="0" borderId="38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4" fontId="5" fillId="0" borderId="38" xfId="1" applyNumberFormat="1" applyFont="1" applyBorder="1" applyAlignment="1" applyProtection="1">
      <alignment vertical="center"/>
    </xf>
    <xf numFmtId="1" fontId="5" fillId="0" borderId="38" xfId="1" applyNumberFormat="1" applyFont="1" applyBorder="1" applyAlignment="1" applyProtection="1">
      <alignment vertical="center"/>
    </xf>
    <xf numFmtId="3" fontId="5" fillId="0" borderId="38" xfId="1" applyNumberFormat="1" applyFont="1" applyBorder="1" applyAlignment="1" applyProtection="1">
      <alignment vertical="center"/>
    </xf>
    <xf numFmtId="3" fontId="5" fillId="0" borderId="40" xfId="1" applyNumberFormat="1" applyFont="1" applyBorder="1" applyAlignment="1" applyProtection="1">
      <alignment vertical="center"/>
    </xf>
    <xf numFmtId="0" fontId="7" fillId="4" borderId="24" xfId="1" applyFont="1" applyFill="1" applyBorder="1" applyAlignment="1" applyProtection="1">
      <alignment vertical="center"/>
    </xf>
    <xf numFmtId="4" fontId="5" fillId="0" borderId="32" xfId="1" applyNumberFormat="1" applyFont="1" applyFill="1" applyBorder="1" applyAlignment="1" applyProtection="1">
      <alignment vertical="center"/>
    </xf>
    <xf numFmtId="4" fontId="5" fillId="0" borderId="32" xfId="1" applyNumberFormat="1" applyFont="1" applyBorder="1" applyAlignment="1" applyProtection="1">
      <alignment vertical="center"/>
    </xf>
    <xf numFmtId="3" fontId="5" fillId="0" borderId="63" xfId="0" applyNumberFormat="1" applyFont="1" applyBorder="1" applyAlignment="1" applyProtection="1">
      <alignment vertical="center"/>
    </xf>
    <xf numFmtId="3" fontId="5" fillId="0" borderId="64" xfId="0" applyNumberFormat="1" applyFont="1" applyBorder="1" applyAlignment="1" applyProtection="1">
      <alignment vertical="center"/>
    </xf>
    <xf numFmtId="3" fontId="5" fillId="0" borderId="65" xfId="0" applyNumberFormat="1" applyFont="1" applyBorder="1" applyAlignment="1" applyProtection="1">
      <alignment vertical="center"/>
    </xf>
    <xf numFmtId="3" fontId="7" fillId="0" borderId="51" xfId="0" applyNumberFormat="1" applyFont="1" applyBorder="1" applyAlignment="1" applyProtection="1">
      <alignment vertical="center"/>
    </xf>
    <xf numFmtId="3" fontId="5" fillId="0" borderId="33" xfId="0" applyNumberFormat="1" applyFont="1" applyBorder="1" applyAlignment="1" applyProtection="1">
      <alignment vertical="center"/>
    </xf>
    <xf numFmtId="3" fontId="7" fillId="4" borderId="66" xfId="1" applyNumberFormat="1" applyFont="1" applyFill="1" applyBorder="1" applyAlignment="1" applyProtection="1">
      <alignment vertical="center"/>
    </xf>
    <xf numFmtId="3" fontId="7" fillId="4" borderId="60" xfId="1" applyNumberFormat="1" applyFont="1" applyFill="1" applyBorder="1" applyAlignment="1" applyProtection="1">
      <alignment vertical="center"/>
    </xf>
    <xf numFmtId="3" fontId="7" fillId="4" borderId="23" xfId="0" applyNumberFormat="1" applyFont="1" applyFill="1" applyBorder="1" applyAlignment="1" applyProtection="1">
      <alignment vertical="center"/>
    </xf>
    <xf numFmtId="3" fontId="7" fillId="4" borderId="47" xfId="1" applyNumberFormat="1" applyFont="1" applyFill="1" applyBorder="1" applyAlignment="1" applyProtection="1">
      <alignment vertical="center"/>
    </xf>
    <xf numFmtId="167" fontId="5" fillId="0" borderId="35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 applyProtection="1">
      <alignment vertical="center"/>
    </xf>
    <xf numFmtId="167" fontId="5" fillId="0" borderId="6" xfId="0" applyNumberFormat="1" applyFont="1" applyBorder="1" applyAlignment="1" applyProtection="1">
      <alignment vertical="center"/>
    </xf>
    <xf numFmtId="3" fontId="5" fillId="0" borderId="8" xfId="0" applyNumberFormat="1" applyFont="1" applyBorder="1" applyAlignment="1" applyProtection="1">
      <alignment vertical="center"/>
    </xf>
    <xf numFmtId="3" fontId="5" fillId="0" borderId="54" xfId="0" applyNumberFormat="1" applyFont="1" applyBorder="1" applyAlignment="1" applyProtection="1">
      <alignment vertical="center"/>
    </xf>
    <xf numFmtId="167" fontId="5" fillId="0" borderId="54" xfId="0" applyNumberFormat="1" applyFont="1" applyBorder="1" applyAlignment="1" applyProtection="1">
      <alignment vertical="center"/>
    </xf>
    <xf numFmtId="3" fontId="5" fillId="0" borderId="55" xfId="0" applyNumberFormat="1" applyFont="1" applyBorder="1" applyAlignment="1" applyProtection="1">
      <alignment vertical="center"/>
    </xf>
    <xf numFmtId="170" fontId="26" fillId="0" borderId="56" xfId="0" applyNumberFormat="1" applyFont="1" applyFill="1" applyBorder="1" applyAlignment="1" applyProtection="1">
      <alignment vertical="center"/>
    </xf>
    <xf numFmtId="4" fontId="7" fillId="0" borderId="38" xfId="0" applyNumberFormat="1" applyFont="1" applyBorder="1" applyAlignment="1" applyProtection="1">
      <alignment vertical="center"/>
    </xf>
    <xf numFmtId="169" fontId="26" fillId="0" borderId="40" xfId="0" applyNumberFormat="1" applyFont="1" applyFill="1" applyBorder="1" applyAlignment="1" applyProtection="1">
      <alignment vertical="center"/>
    </xf>
    <xf numFmtId="3" fontId="5" fillId="0" borderId="51" xfId="0" applyNumberFormat="1" applyFont="1" applyBorder="1" applyAlignment="1" applyProtection="1">
      <alignment vertical="center"/>
    </xf>
    <xf numFmtId="3" fontId="5" fillId="0" borderId="38" xfId="0" applyNumberFormat="1" applyFont="1" applyBorder="1" applyAlignment="1" applyProtection="1">
      <alignment vertical="center"/>
    </xf>
    <xf numFmtId="4" fontId="5" fillId="0" borderId="38" xfId="0" applyNumberFormat="1" applyFont="1" applyBorder="1" applyAlignment="1" applyProtection="1">
      <alignment vertical="center"/>
    </xf>
    <xf numFmtId="3" fontId="7" fillId="4" borderId="27" xfId="0" applyNumberFormat="1" applyFont="1" applyFill="1" applyBorder="1" applyAlignment="1" applyProtection="1">
      <alignment vertical="center"/>
    </xf>
    <xf numFmtId="3" fontId="7" fillId="4" borderId="28" xfId="0" applyNumberFormat="1" applyFont="1" applyFill="1" applyBorder="1" applyAlignment="1" applyProtection="1">
      <alignment vertical="center"/>
    </xf>
    <xf numFmtId="3" fontId="7" fillId="4" borderId="11" xfId="0" applyNumberFormat="1" applyFont="1" applyFill="1" applyBorder="1" applyAlignment="1" applyProtection="1">
      <alignment vertical="center"/>
    </xf>
    <xf numFmtId="3" fontId="7" fillId="4" borderId="43" xfId="0" applyNumberFormat="1" applyFont="1" applyFill="1" applyBorder="1" applyAlignment="1" applyProtection="1">
      <alignment vertical="center"/>
    </xf>
    <xf numFmtId="3" fontId="7" fillId="4" borderId="30" xfId="0" applyNumberFormat="1" applyFont="1" applyFill="1" applyBorder="1" applyAlignment="1" applyProtection="1">
      <alignment vertical="center"/>
    </xf>
    <xf numFmtId="3" fontId="7" fillId="4" borderId="30" xfId="0" quotePrefix="1" applyNumberFormat="1" applyFont="1" applyFill="1" applyBorder="1" applyAlignment="1" applyProtection="1">
      <alignment vertical="center"/>
    </xf>
    <xf numFmtId="3" fontId="7" fillId="4" borderId="31" xfId="0" applyNumberFormat="1" applyFont="1" applyFill="1" applyBorder="1" applyAlignment="1" applyProtection="1">
      <alignment vertical="center"/>
    </xf>
    <xf numFmtId="3" fontId="15" fillId="0" borderId="39" xfId="0" applyNumberFormat="1" applyFont="1" applyBorder="1" applyAlignment="1">
      <alignment vertical="center"/>
    </xf>
    <xf numFmtId="166" fontId="15" fillId="0" borderId="57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166" fontId="15" fillId="0" borderId="39" xfId="0" applyNumberFormat="1" applyFont="1" applyBorder="1" applyAlignment="1">
      <alignment horizontal="center" vertical="center"/>
    </xf>
    <xf numFmtId="3" fontId="16" fillId="0" borderId="39" xfId="0" applyNumberFormat="1" applyFont="1" applyBorder="1" applyAlignment="1">
      <alignment vertical="center"/>
    </xf>
    <xf numFmtId="166" fontId="15" fillId="0" borderId="39" xfId="0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3" fontId="7" fillId="0" borderId="38" xfId="0" applyNumberFormat="1" applyFont="1" applyFill="1" applyBorder="1" applyAlignment="1" applyProtection="1">
      <alignment horizontal="right" vertical="center"/>
    </xf>
    <xf numFmtId="0" fontId="27" fillId="0" borderId="0" xfId="0" applyFont="1" applyProtection="1"/>
    <xf numFmtId="164" fontId="27" fillId="0" borderId="0" xfId="0" applyNumberFormat="1" applyFont="1" applyProtection="1"/>
    <xf numFmtId="3" fontId="7" fillId="4" borderId="23" xfId="1" applyNumberFormat="1" applyFont="1" applyFill="1" applyBorder="1" applyAlignment="1" applyProtection="1">
      <alignment vertical="center"/>
    </xf>
    <xf numFmtId="170" fontId="26" fillId="0" borderId="60" xfId="0" applyNumberFormat="1" applyFont="1" applyFill="1" applyBorder="1" applyAlignment="1" applyProtection="1">
      <alignment vertical="center"/>
    </xf>
    <xf numFmtId="3" fontId="7" fillId="4" borderId="24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horizontal="center" vertical="center"/>
    </xf>
    <xf numFmtId="171" fontId="7" fillId="3" borderId="29" xfId="1" applyNumberFormat="1" applyFont="1" applyFill="1" applyBorder="1" applyAlignment="1" applyProtection="1">
      <alignment horizontal="center" vertical="center"/>
    </xf>
    <xf numFmtId="4" fontId="5" fillId="0" borderId="32" xfId="0" applyNumberFormat="1" applyFont="1" applyBorder="1" applyAlignment="1" applyProtection="1">
      <alignment horizontal="center" vertical="center"/>
    </xf>
    <xf numFmtId="167" fontId="5" fillId="0" borderId="38" xfId="1" applyNumberFormat="1" applyFont="1" applyFill="1" applyBorder="1" applyAlignment="1" applyProtection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/>
    </xf>
    <xf numFmtId="171" fontId="26" fillId="3" borderId="29" xfId="1" applyNumberFormat="1" applyFont="1" applyFill="1" applyBorder="1" applyAlignment="1" applyProtection="1">
      <alignment horizontal="center" vertical="center"/>
    </xf>
    <xf numFmtId="3" fontId="5" fillId="0" borderId="68" xfId="0" applyNumberFormat="1" applyFont="1" applyBorder="1" applyAlignment="1" applyProtection="1">
      <alignment vertical="center"/>
    </xf>
    <xf numFmtId="3" fontId="5" fillId="0" borderId="67" xfId="0" applyNumberFormat="1" applyFont="1" applyBorder="1" applyAlignment="1" applyProtection="1">
      <alignment vertical="center"/>
    </xf>
    <xf numFmtId="3" fontId="28" fillId="0" borderId="6" xfId="0" applyNumberFormat="1" applyFont="1" applyBorder="1" applyAlignment="1" applyProtection="1">
      <alignment vertical="center"/>
    </xf>
    <xf numFmtId="0" fontId="17" fillId="0" borderId="0" xfId="0" applyFont="1" applyBorder="1" applyAlignment="1">
      <alignment horizontal="center" vertical="center" wrapText="1"/>
    </xf>
    <xf numFmtId="0" fontId="29" fillId="6" borderId="0" xfId="0" applyFont="1" applyFill="1" applyAlignment="1" applyProtection="1">
      <alignment vertical="center"/>
    </xf>
    <xf numFmtId="0" fontId="31" fillId="6" borderId="0" xfId="0" applyFont="1" applyFill="1" applyAlignment="1">
      <alignment vertical="center"/>
    </xf>
    <xf numFmtId="0" fontId="30" fillId="6" borderId="0" xfId="0" applyFont="1" applyFill="1" applyProtection="1"/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14" fontId="32" fillId="6" borderId="0" xfId="0" applyNumberFormat="1" applyFont="1" applyFill="1" applyAlignment="1">
      <alignment horizontal="center" vertical="center"/>
    </xf>
    <xf numFmtId="3" fontId="32" fillId="6" borderId="0" xfId="0" applyNumberFormat="1" applyFont="1" applyFill="1" applyAlignment="1">
      <alignment horizontal="right" vertical="center"/>
    </xf>
    <xf numFmtId="1" fontId="7" fillId="4" borderId="38" xfId="0" applyNumberFormat="1" applyFont="1" applyFill="1" applyBorder="1" applyAlignment="1" applyProtection="1">
      <alignment horizontal="center" vertical="center"/>
    </xf>
    <xf numFmtId="0" fontId="23" fillId="4" borderId="34" xfId="0" applyFont="1" applyFill="1" applyBorder="1" applyAlignment="1" applyProtection="1">
      <alignment horizontal="center" vertical="center"/>
    </xf>
    <xf numFmtId="0" fontId="23" fillId="4" borderId="36" xfId="0" applyFont="1" applyFill="1" applyBorder="1" applyAlignment="1" applyProtection="1">
      <alignment horizontal="center" vertical="center"/>
    </xf>
    <xf numFmtId="0" fontId="23" fillId="4" borderId="37" xfId="0" applyFont="1" applyFill="1" applyBorder="1" applyAlignment="1" applyProtection="1">
      <alignment horizontal="center" vertical="center"/>
    </xf>
    <xf numFmtId="1" fontId="9" fillId="3" borderId="37" xfId="0" applyNumberFormat="1" applyFont="1" applyFill="1" applyBorder="1" applyAlignment="1" applyProtection="1">
      <alignment horizontal="left" vertical="center" wrapText="1"/>
    </xf>
    <xf numFmtId="1" fontId="9" fillId="3" borderId="30" xfId="0" applyNumberFormat="1" applyFont="1" applyFill="1" applyBorder="1" applyAlignment="1" applyProtection="1">
      <alignment horizontal="left" vertical="center" wrapText="1"/>
    </xf>
    <xf numFmtId="1" fontId="9" fillId="3" borderId="31" xfId="0" applyNumberFormat="1" applyFont="1" applyFill="1" applyBorder="1" applyAlignment="1" applyProtection="1">
      <alignment horizontal="left" vertical="center" wrapText="1"/>
    </xf>
    <xf numFmtId="0" fontId="23" fillId="4" borderId="46" xfId="0" applyFont="1" applyFill="1" applyBorder="1" applyAlignment="1" applyProtection="1">
      <alignment horizontal="center" vertical="center"/>
    </xf>
    <xf numFmtId="0" fontId="23" fillId="4" borderId="48" xfId="0" applyFont="1" applyFill="1" applyBorder="1" applyAlignment="1" applyProtection="1">
      <alignment horizontal="center" vertical="center"/>
    </xf>
    <xf numFmtId="0" fontId="23" fillId="4" borderId="47" xfId="0" applyFont="1" applyFill="1" applyBorder="1" applyAlignment="1" applyProtection="1">
      <alignment horizontal="center" vertical="center"/>
    </xf>
    <xf numFmtId="164" fontId="7" fillId="4" borderId="45" xfId="0" applyNumberFormat="1" applyFont="1" applyFill="1" applyBorder="1" applyAlignment="1" applyProtection="1">
      <alignment horizontal="center" vertical="center"/>
    </xf>
    <xf numFmtId="164" fontId="7" fillId="4" borderId="19" xfId="0" applyNumberFormat="1" applyFont="1" applyFill="1" applyBorder="1" applyAlignment="1" applyProtection="1">
      <alignment horizontal="center" vertical="center"/>
    </xf>
    <xf numFmtId="164" fontId="7" fillId="4" borderId="21" xfId="0" applyNumberFormat="1" applyFont="1" applyFill="1" applyBorder="1" applyAlignment="1" applyProtection="1">
      <alignment horizontal="center" vertical="center"/>
    </xf>
    <xf numFmtId="164" fontId="7" fillId="4" borderId="22" xfId="0" applyNumberFormat="1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9" fillId="4" borderId="23" xfId="0" applyFont="1" applyFill="1" applyBorder="1" applyAlignment="1" applyProtection="1">
      <alignment horizontal="center" vertical="center"/>
    </xf>
    <xf numFmtId="171" fontId="9" fillId="4" borderId="46" xfId="0" applyNumberFormat="1" applyFont="1" applyFill="1" applyBorder="1" applyAlignment="1" applyProtection="1">
      <alignment horizontal="center" vertical="center" wrapText="1"/>
    </xf>
    <xf numFmtId="171" fontId="9" fillId="4" borderId="48" xfId="0" applyNumberFormat="1" applyFont="1" applyFill="1" applyBorder="1" applyAlignment="1" applyProtection="1">
      <alignment horizontal="center" vertical="center" wrapText="1"/>
    </xf>
    <xf numFmtId="171" fontId="9" fillId="4" borderId="47" xfId="0" applyNumberFormat="1" applyFont="1" applyFill="1" applyBorder="1" applyAlignment="1" applyProtection="1">
      <alignment horizontal="center" vertical="center" wrapText="1"/>
    </xf>
    <xf numFmtId="0" fontId="9" fillId="4" borderId="46" xfId="0" applyFont="1" applyFill="1" applyBorder="1" applyAlignment="1" applyProtection="1">
      <alignment horizontal="center" vertical="center"/>
    </xf>
    <xf numFmtId="0" fontId="9" fillId="4" borderId="47" xfId="0" applyFont="1" applyFill="1" applyBorder="1" applyAlignment="1" applyProtection="1">
      <alignment horizontal="center" vertical="center"/>
    </xf>
    <xf numFmtId="0" fontId="23" fillId="4" borderId="46" xfId="1" applyFont="1" applyFill="1" applyBorder="1" applyAlignment="1" applyProtection="1">
      <alignment horizontal="center" vertical="center"/>
    </xf>
    <xf numFmtId="0" fontId="23" fillId="4" borderId="48" xfId="1" applyFont="1" applyFill="1" applyBorder="1" applyAlignment="1" applyProtection="1">
      <alignment horizontal="center" vertical="center"/>
    </xf>
    <xf numFmtId="0" fontId="23" fillId="4" borderId="47" xfId="1" applyFont="1" applyFill="1" applyBorder="1" applyAlignment="1" applyProtection="1">
      <alignment horizontal="center" vertical="center"/>
    </xf>
    <xf numFmtId="3" fontId="7" fillId="4" borderId="58" xfId="0" applyNumberFormat="1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>
      <alignment horizontal="center" vertical="center"/>
    </xf>
    <xf numFmtId="3" fontId="7" fillId="4" borderId="33" xfId="0" applyNumberFormat="1" applyFont="1" applyFill="1" applyBorder="1" applyAlignment="1" applyProtection="1">
      <alignment horizontal="center" vertical="center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3" fontId="7" fillId="4" borderId="11" xfId="0" applyNumberFormat="1" applyFont="1" applyFill="1" applyBorder="1" applyAlignment="1" applyProtection="1">
      <alignment horizontal="center" vertical="center" wrapText="1"/>
    </xf>
    <xf numFmtId="3" fontId="7" fillId="4" borderId="30" xfId="0" applyNumberFormat="1" applyFont="1" applyFill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/>
    </xf>
    <xf numFmtId="3" fontId="7" fillId="4" borderId="11" xfId="0" applyNumberFormat="1" applyFont="1" applyFill="1" applyBorder="1" applyAlignment="1" applyProtection="1">
      <alignment horizontal="center" vertical="center"/>
    </xf>
    <xf numFmtId="3" fontId="7" fillId="4" borderId="30" xfId="0" applyNumberFormat="1" applyFont="1" applyFill="1" applyBorder="1" applyAlignment="1" applyProtection="1">
      <alignment horizontal="center" vertical="center"/>
    </xf>
    <xf numFmtId="3" fontId="13" fillId="0" borderId="45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57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166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6" fontId="18" fillId="5" borderId="14" xfId="0" applyNumberFormat="1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</cellXfs>
  <cellStyles count="4">
    <cellStyle name="cadrage" xfId="1"/>
    <cellStyle name="Milliers" xfId="2" builtinId="3"/>
    <cellStyle name="Normal" xfId="0" builtinId="0"/>
    <cellStyle name="Titre" xfId="3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baseColWidth="10" defaultColWidth="10.7109375" defaultRowHeight="12.75"/>
  <cols>
    <col min="1" max="1" width="22.28515625" style="19" customWidth="1"/>
    <col min="2" max="2" width="11.7109375" style="19" customWidth="1"/>
    <col min="3" max="3" width="11.7109375" style="12" customWidth="1"/>
    <col min="4" max="4" width="10.7109375" style="12" customWidth="1"/>
    <col min="5" max="5" width="12.7109375" style="12" customWidth="1"/>
    <col min="6" max="6" width="10.7109375" style="12" customWidth="1"/>
    <col min="7" max="7" width="11.7109375" style="12" customWidth="1"/>
    <col min="8" max="8" width="11.7109375" style="20" customWidth="1"/>
    <col min="9" max="9" width="11.7109375" style="12" customWidth="1"/>
    <col min="10" max="16384" width="10.7109375" style="12"/>
  </cols>
  <sheetData>
    <row r="1" spans="1:10" s="11" customFormat="1" ht="20.100000000000001" customHeight="1" thickBot="1">
      <c r="A1" s="148" t="s">
        <v>180</v>
      </c>
      <c r="B1" s="6"/>
      <c r="C1" s="7"/>
      <c r="D1" s="6"/>
      <c r="E1" s="6"/>
      <c r="F1" s="6"/>
      <c r="G1" s="6"/>
      <c r="H1" s="8"/>
      <c r="I1" s="9"/>
      <c r="J1" s="10"/>
    </row>
    <row r="2" spans="1:10" ht="12.6" customHeight="1" thickBot="1">
      <c r="A2" s="264" t="s">
        <v>0</v>
      </c>
      <c r="B2" s="156" t="s">
        <v>1</v>
      </c>
      <c r="C2" s="47" t="s">
        <v>2</v>
      </c>
      <c r="D2" s="47" t="s">
        <v>3</v>
      </c>
      <c r="E2" s="47" t="s">
        <v>5</v>
      </c>
      <c r="F2" s="263" t="s">
        <v>6</v>
      </c>
      <c r="G2" s="263"/>
      <c r="H2" s="49" t="s">
        <v>4</v>
      </c>
      <c r="I2" s="50"/>
      <c r="J2" s="10"/>
    </row>
    <row r="3" spans="1:10" s="14" customFormat="1" ht="12.6" customHeight="1">
      <c r="A3" s="265"/>
      <c r="B3" s="157" t="s">
        <v>171</v>
      </c>
      <c r="C3" s="48" t="s">
        <v>7</v>
      </c>
      <c r="D3" s="48" t="s">
        <v>8</v>
      </c>
      <c r="E3" s="48" t="s">
        <v>11</v>
      </c>
      <c r="F3" s="42" t="s">
        <v>12</v>
      </c>
      <c r="G3" s="42" t="s">
        <v>74</v>
      </c>
      <c r="H3" s="42" t="s">
        <v>9</v>
      </c>
      <c r="I3" s="43" t="s">
        <v>10</v>
      </c>
      <c r="J3" s="13"/>
    </row>
    <row r="4" spans="1:10" s="14" customFormat="1" ht="12.6" customHeight="1" thickBot="1">
      <c r="A4" s="266"/>
      <c r="B4" s="158"/>
      <c r="C4" s="44" t="s">
        <v>13</v>
      </c>
      <c r="D4" s="44" t="s">
        <v>14</v>
      </c>
      <c r="E4" s="44" t="s">
        <v>69</v>
      </c>
      <c r="F4" s="44" t="s">
        <v>69</v>
      </c>
      <c r="G4" s="44" t="s">
        <v>73</v>
      </c>
      <c r="H4" s="45" t="s">
        <v>69</v>
      </c>
      <c r="I4" s="46" t="s">
        <v>69</v>
      </c>
      <c r="J4" s="13"/>
    </row>
    <row r="5" spans="1:10" ht="14.25" customHeight="1">
      <c r="A5" s="51" t="s">
        <v>15</v>
      </c>
      <c r="B5" s="159">
        <v>32973</v>
      </c>
      <c r="C5" s="52">
        <f>'Revenu fiscal Indice fiscale'!I5</f>
        <v>62</v>
      </c>
      <c r="D5" s="53">
        <v>1.5</v>
      </c>
      <c r="E5" s="54">
        <v>1.83</v>
      </c>
      <c r="F5" s="54">
        <v>1.4</v>
      </c>
      <c r="G5" s="55"/>
      <c r="H5" s="56"/>
      <c r="I5" s="57">
        <v>125</v>
      </c>
      <c r="J5" s="10"/>
    </row>
    <row r="6" spans="1:10" ht="14.25" customHeight="1">
      <c r="A6" s="51" t="s">
        <v>16</v>
      </c>
      <c r="B6" s="159">
        <v>2557</v>
      </c>
      <c r="C6" s="52">
        <f>'Revenu fiscal Indice fiscale'!I6</f>
        <v>65</v>
      </c>
      <c r="D6" s="53" t="s">
        <v>17</v>
      </c>
      <c r="E6" s="54">
        <v>2.1</v>
      </c>
      <c r="F6" s="54">
        <v>3.8</v>
      </c>
      <c r="G6" s="55"/>
      <c r="H6" s="58"/>
      <c r="I6" s="57">
        <v>120</v>
      </c>
      <c r="J6" s="10"/>
    </row>
    <row r="7" spans="1:10" ht="14.25" customHeight="1">
      <c r="A7" s="51" t="s">
        <v>18</v>
      </c>
      <c r="B7" s="159">
        <v>3139</v>
      </c>
      <c r="C7" s="52">
        <f>'Revenu fiscal Indice fiscale'!I7</f>
        <v>61</v>
      </c>
      <c r="D7" s="53">
        <v>1.5</v>
      </c>
      <c r="E7" s="54">
        <v>1</v>
      </c>
      <c r="F7" s="54">
        <v>3.6</v>
      </c>
      <c r="G7" s="55"/>
      <c r="H7" s="58"/>
      <c r="I7" s="57">
        <v>126</v>
      </c>
      <c r="J7" s="10"/>
    </row>
    <row r="8" spans="1:10" ht="14.25" customHeight="1">
      <c r="A8" s="51" t="s">
        <v>71</v>
      </c>
      <c r="B8" s="159">
        <v>4823</v>
      </c>
      <c r="C8" s="52">
        <f>'Revenu fiscal Indice fiscale'!I8</f>
        <v>52</v>
      </c>
      <c r="D8" s="53"/>
      <c r="E8" s="54">
        <v>1.2</v>
      </c>
      <c r="F8" s="54">
        <v>2</v>
      </c>
      <c r="G8" s="55"/>
      <c r="H8" s="59"/>
      <c r="I8" s="57">
        <v>96</v>
      </c>
      <c r="J8" s="10"/>
    </row>
    <row r="9" spans="1:10" ht="14.25" customHeight="1">
      <c r="A9" s="51" t="s">
        <v>19</v>
      </c>
      <c r="B9" s="159">
        <v>1526</v>
      </c>
      <c r="C9" s="52">
        <f>'Revenu fiscal Indice fiscale'!I9</f>
        <v>61</v>
      </c>
      <c r="D9" s="53">
        <v>1.5</v>
      </c>
      <c r="E9" s="54">
        <v>2.2000000000000002</v>
      </c>
      <c r="F9" s="54">
        <v>4.2</v>
      </c>
      <c r="G9" s="55"/>
      <c r="H9" s="55"/>
      <c r="I9" s="57">
        <v>120</v>
      </c>
      <c r="J9" s="10"/>
    </row>
    <row r="10" spans="1:10" ht="14.25" customHeight="1">
      <c r="A10" s="51" t="s">
        <v>20</v>
      </c>
      <c r="B10" s="159">
        <v>1898</v>
      </c>
      <c r="C10" s="52">
        <f>'Revenu fiscal Indice fiscale'!I10</f>
        <v>74</v>
      </c>
      <c r="D10" s="53">
        <v>1.5</v>
      </c>
      <c r="E10" s="54">
        <v>1.65</v>
      </c>
      <c r="F10" s="54">
        <v>4.2</v>
      </c>
      <c r="G10" s="55"/>
      <c r="H10" s="60"/>
      <c r="I10" s="57">
        <v>130</v>
      </c>
      <c r="J10" s="10"/>
    </row>
    <row r="11" spans="1:10" ht="14.25" customHeight="1">
      <c r="A11" s="51" t="s">
        <v>21</v>
      </c>
      <c r="B11" s="159">
        <v>271</v>
      </c>
      <c r="C11" s="52">
        <f>'Revenu fiscal Indice fiscale'!I11</f>
        <v>70</v>
      </c>
      <c r="D11" s="53">
        <v>1.5</v>
      </c>
      <c r="E11" s="54">
        <v>3.2</v>
      </c>
      <c r="F11" s="54"/>
      <c r="G11" s="60">
        <v>50</v>
      </c>
      <c r="H11" s="60"/>
      <c r="I11" s="57">
        <v>120</v>
      </c>
      <c r="J11" s="10"/>
    </row>
    <row r="12" spans="1:10" ht="14.25" customHeight="1">
      <c r="A12" s="51" t="s">
        <v>22</v>
      </c>
      <c r="B12" s="159">
        <v>4444</v>
      </c>
      <c r="C12" s="52">
        <f>'Revenu fiscal Indice fiscale'!I12</f>
        <v>61</v>
      </c>
      <c r="D12" s="53">
        <v>1.5</v>
      </c>
      <c r="E12" s="54">
        <v>1.8</v>
      </c>
      <c r="F12" s="54">
        <v>2.4</v>
      </c>
      <c r="G12" s="55"/>
      <c r="H12" s="60"/>
      <c r="I12" s="57">
        <v>131</v>
      </c>
      <c r="J12" s="10"/>
    </row>
    <row r="13" spans="1:10" ht="14.25" customHeight="1">
      <c r="A13" s="51" t="s">
        <v>23</v>
      </c>
      <c r="B13" s="159">
        <v>957</v>
      </c>
      <c r="C13" s="52">
        <f>'Revenu fiscal Indice fiscale'!I13</f>
        <v>68</v>
      </c>
      <c r="D13" s="53" t="s">
        <v>17</v>
      </c>
      <c r="E13" s="54">
        <v>3.4</v>
      </c>
      <c r="F13" s="54">
        <v>3</v>
      </c>
      <c r="G13" s="55"/>
      <c r="H13" s="60"/>
      <c r="I13" s="57">
        <v>105</v>
      </c>
      <c r="J13" s="10"/>
    </row>
    <row r="14" spans="1:10" ht="14.25" customHeight="1">
      <c r="A14" s="51" t="s">
        <v>24</v>
      </c>
      <c r="B14" s="159">
        <v>4987</v>
      </c>
      <c r="C14" s="52">
        <f>'Revenu fiscal Indice fiscale'!I14</f>
        <v>68</v>
      </c>
      <c r="D14" s="53">
        <v>1.5</v>
      </c>
      <c r="E14" s="54">
        <v>1.2</v>
      </c>
      <c r="F14" s="54">
        <v>1.65</v>
      </c>
      <c r="G14" s="55"/>
      <c r="H14" s="60"/>
      <c r="I14" s="57">
        <v>125</v>
      </c>
      <c r="J14" s="10"/>
    </row>
    <row r="15" spans="1:10" ht="14.25" customHeight="1">
      <c r="A15" s="51" t="s">
        <v>25</v>
      </c>
      <c r="B15" s="159">
        <v>4518</v>
      </c>
      <c r="C15" s="52">
        <f>'Revenu fiscal Indice fiscale'!I15</f>
        <v>63</v>
      </c>
      <c r="D15" s="53">
        <v>1.5</v>
      </c>
      <c r="E15" s="54">
        <v>1.25</v>
      </c>
      <c r="F15" s="54">
        <v>3</v>
      </c>
      <c r="G15" s="55"/>
      <c r="H15" s="60"/>
      <c r="I15" s="57">
        <v>115</v>
      </c>
      <c r="J15" s="10"/>
    </row>
    <row r="16" spans="1:10" ht="14.25" customHeight="1">
      <c r="A16" s="51" t="s">
        <v>26</v>
      </c>
      <c r="B16" s="159">
        <v>5586</v>
      </c>
      <c r="C16" s="52">
        <f>'Revenu fiscal Indice fiscale'!I16</f>
        <v>60</v>
      </c>
      <c r="D16" s="53">
        <v>1.5</v>
      </c>
      <c r="E16" s="54">
        <v>1.4</v>
      </c>
      <c r="F16" s="54">
        <v>1.9</v>
      </c>
      <c r="G16" s="55"/>
      <c r="H16" s="60"/>
      <c r="I16" s="57">
        <v>105</v>
      </c>
      <c r="J16" s="10"/>
    </row>
    <row r="17" spans="1:10" ht="14.25" customHeight="1">
      <c r="A17" s="51" t="s">
        <v>27</v>
      </c>
      <c r="B17" s="159">
        <v>1598</v>
      </c>
      <c r="C17" s="52">
        <f>'Revenu fiscal Indice fiscale'!I17</f>
        <v>57</v>
      </c>
      <c r="D17" s="53">
        <v>1.5</v>
      </c>
      <c r="E17" s="54">
        <v>1.1499999999999999</v>
      </c>
      <c r="F17" s="54">
        <v>1.7</v>
      </c>
      <c r="G17" s="55"/>
      <c r="H17" s="60">
        <v>120</v>
      </c>
      <c r="I17" s="57"/>
      <c r="J17" s="10"/>
    </row>
    <row r="18" spans="1:10" ht="14.25" customHeight="1">
      <c r="A18" s="51" t="s">
        <v>28</v>
      </c>
      <c r="B18" s="159">
        <v>5721</v>
      </c>
      <c r="C18" s="52">
        <f>'Revenu fiscal Indice fiscale'!I18</f>
        <v>67</v>
      </c>
      <c r="D18" s="53">
        <v>1.5</v>
      </c>
      <c r="E18" s="54">
        <v>1.5</v>
      </c>
      <c r="F18" s="54">
        <v>1.8</v>
      </c>
      <c r="G18" s="55"/>
      <c r="H18" s="60"/>
      <c r="I18" s="61">
        <v>100</v>
      </c>
      <c r="J18" s="10"/>
    </row>
    <row r="19" spans="1:10" ht="14.25" customHeight="1">
      <c r="A19" s="51" t="s">
        <v>29</v>
      </c>
      <c r="B19" s="159">
        <v>4622</v>
      </c>
      <c r="C19" s="52">
        <f>'Revenu fiscal Indice fiscale'!I19</f>
        <v>69</v>
      </c>
      <c r="D19" s="53" t="s">
        <v>17</v>
      </c>
      <c r="E19" s="54">
        <v>1.75</v>
      </c>
      <c r="F19" s="54">
        <v>2.5</v>
      </c>
      <c r="G19" s="55"/>
      <c r="H19" s="60">
        <v>100</v>
      </c>
      <c r="I19" s="57"/>
      <c r="J19" s="10"/>
    </row>
    <row r="20" spans="1:10" ht="14.25" customHeight="1">
      <c r="A20" s="51" t="s">
        <v>30</v>
      </c>
      <c r="B20" s="159">
        <v>1759</v>
      </c>
      <c r="C20" s="52">
        <f>'Revenu fiscal Indice fiscale'!I20</f>
        <v>60</v>
      </c>
      <c r="D20" s="53">
        <v>1.5</v>
      </c>
      <c r="E20" s="54">
        <v>1.75</v>
      </c>
      <c r="F20" s="54">
        <v>2.5</v>
      </c>
      <c r="G20" s="55"/>
      <c r="H20" s="60">
        <v>120</v>
      </c>
      <c r="I20" s="57"/>
      <c r="J20" s="10"/>
    </row>
    <row r="21" spans="1:10" ht="14.25" customHeight="1">
      <c r="A21" s="51" t="s">
        <v>31</v>
      </c>
      <c r="B21" s="159">
        <v>1061</v>
      </c>
      <c r="C21" s="52">
        <f>'Revenu fiscal Indice fiscale'!I21</f>
        <v>68</v>
      </c>
      <c r="D21" s="53">
        <v>1.5</v>
      </c>
      <c r="E21" s="54">
        <v>2</v>
      </c>
      <c r="F21" s="54"/>
      <c r="G21" s="55">
        <v>90</v>
      </c>
      <c r="H21" s="60">
        <v>85</v>
      </c>
      <c r="I21" s="57"/>
      <c r="J21" s="10"/>
    </row>
    <row r="22" spans="1:10" ht="14.25" customHeight="1">
      <c r="A22" s="51" t="s">
        <v>32</v>
      </c>
      <c r="B22" s="159">
        <v>97</v>
      </c>
      <c r="C22" s="52">
        <f>'Revenu fiscal Indice fiscale'!I22</f>
        <v>65</v>
      </c>
      <c r="D22" s="53" t="s">
        <v>17</v>
      </c>
      <c r="E22" s="54">
        <v>1.5</v>
      </c>
      <c r="F22" s="54">
        <v>3.8</v>
      </c>
      <c r="G22" s="55"/>
      <c r="H22" s="60"/>
      <c r="I22" s="57">
        <v>135</v>
      </c>
      <c r="J22" s="10"/>
    </row>
    <row r="23" spans="1:10" ht="14.25" customHeight="1">
      <c r="A23" s="51" t="s">
        <v>33</v>
      </c>
      <c r="B23" s="159">
        <v>3836</v>
      </c>
      <c r="C23" s="52">
        <f>'Revenu fiscal Indice fiscale'!I23</f>
        <v>66</v>
      </c>
      <c r="D23" s="53">
        <v>1.5</v>
      </c>
      <c r="E23" s="54">
        <v>0.9</v>
      </c>
      <c r="F23" s="54">
        <v>2.2000000000000002</v>
      </c>
      <c r="G23" s="55"/>
      <c r="H23" s="60"/>
      <c r="I23" s="62">
        <v>104</v>
      </c>
      <c r="J23" s="10"/>
    </row>
    <row r="24" spans="1:10" ht="14.25" customHeight="1">
      <c r="A24" s="51" t="s">
        <v>34</v>
      </c>
      <c r="B24" s="159">
        <v>1923</v>
      </c>
      <c r="C24" s="52">
        <f>'Revenu fiscal Indice fiscale'!I24</f>
        <v>60</v>
      </c>
      <c r="D24" s="53">
        <v>1.5</v>
      </c>
      <c r="E24" s="54">
        <v>1.9</v>
      </c>
      <c r="F24" s="54">
        <v>2.85</v>
      </c>
      <c r="G24" s="55"/>
      <c r="H24" s="60"/>
      <c r="I24" s="57">
        <v>135</v>
      </c>
      <c r="J24" s="10"/>
    </row>
    <row r="25" spans="1:10" ht="14.25" customHeight="1">
      <c r="A25" s="51" t="s">
        <v>35</v>
      </c>
      <c r="B25" s="159">
        <v>2426</v>
      </c>
      <c r="C25" s="52">
        <f>'Revenu fiscal Indice fiscale'!I25</f>
        <v>70</v>
      </c>
      <c r="D25" s="53" t="s">
        <v>17</v>
      </c>
      <c r="E25" s="54">
        <v>1.95</v>
      </c>
      <c r="F25" s="54">
        <v>3.25</v>
      </c>
      <c r="G25" s="55"/>
      <c r="H25" s="60"/>
      <c r="I25" s="57">
        <v>112</v>
      </c>
      <c r="J25" s="10"/>
    </row>
    <row r="26" spans="1:10" ht="14.25" customHeight="1">
      <c r="A26" s="51" t="s">
        <v>36</v>
      </c>
      <c r="B26" s="159">
        <v>215</v>
      </c>
      <c r="C26" s="52">
        <f>'Revenu fiscal Indice fiscale'!I26</f>
        <v>60</v>
      </c>
      <c r="D26" s="53">
        <v>1.5</v>
      </c>
      <c r="E26" s="54">
        <v>2.1</v>
      </c>
      <c r="F26" s="54">
        <v>2.8</v>
      </c>
      <c r="G26" s="55"/>
      <c r="H26" s="60"/>
      <c r="I26" s="57">
        <v>140</v>
      </c>
      <c r="J26" s="10"/>
    </row>
    <row r="27" spans="1:10" ht="14.25" customHeight="1">
      <c r="A27" s="51" t="s">
        <v>37</v>
      </c>
      <c r="B27" s="159">
        <v>236</v>
      </c>
      <c r="C27" s="52">
        <f>'Revenu fiscal Indice fiscale'!I27</f>
        <v>72</v>
      </c>
      <c r="D27" s="53">
        <v>1.5</v>
      </c>
      <c r="E27" s="54">
        <v>5.5</v>
      </c>
      <c r="F27" s="54">
        <v>3.5</v>
      </c>
      <c r="G27" s="55"/>
      <c r="H27" s="60"/>
      <c r="I27" s="57">
        <v>115</v>
      </c>
      <c r="J27" s="10"/>
    </row>
    <row r="28" spans="1:10" ht="14.25" customHeight="1">
      <c r="A28" s="51" t="s">
        <v>38</v>
      </c>
      <c r="B28" s="159">
        <v>265</v>
      </c>
      <c r="C28" s="52">
        <f>'Revenu fiscal Indice fiscale'!I28</f>
        <v>64</v>
      </c>
      <c r="D28" s="53">
        <v>1.5</v>
      </c>
      <c r="E28" s="54">
        <v>3.7</v>
      </c>
      <c r="F28" s="54">
        <v>4</v>
      </c>
      <c r="G28" s="55"/>
      <c r="H28" s="60"/>
      <c r="I28" s="57">
        <v>125</v>
      </c>
      <c r="J28" s="10"/>
    </row>
    <row r="29" spans="1:10" ht="14.25" customHeight="1">
      <c r="A29" s="51" t="s">
        <v>72</v>
      </c>
      <c r="B29" s="159">
        <v>10832</v>
      </c>
      <c r="C29" s="52">
        <f>'Revenu fiscal Indice fiscale'!I29</f>
        <v>72</v>
      </c>
      <c r="D29" s="53"/>
      <c r="E29" s="54">
        <v>1.55</v>
      </c>
      <c r="F29" s="54">
        <v>1.85</v>
      </c>
      <c r="G29" s="55"/>
      <c r="H29" s="60"/>
      <c r="I29" s="57">
        <v>100</v>
      </c>
      <c r="J29" s="10"/>
    </row>
    <row r="30" spans="1:10" ht="14.25" customHeight="1">
      <c r="A30" s="51" t="s">
        <v>39</v>
      </c>
      <c r="B30" s="159">
        <v>453</v>
      </c>
      <c r="C30" s="52">
        <f>'Revenu fiscal Indice fiscale'!I30</f>
        <v>70</v>
      </c>
      <c r="D30" s="53" t="s">
        <v>17</v>
      </c>
      <c r="E30" s="54">
        <v>2.5499999999999998</v>
      </c>
      <c r="F30" s="54">
        <v>4.3</v>
      </c>
      <c r="G30" s="55"/>
      <c r="H30" s="60"/>
      <c r="I30" s="57">
        <v>116</v>
      </c>
      <c r="J30" s="10"/>
    </row>
    <row r="31" spans="1:10" ht="14.25" customHeight="1">
      <c r="A31" s="51" t="s">
        <v>40</v>
      </c>
      <c r="B31" s="159">
        <v>667</v>
      </c>
      <c r="C31" s="52">
        <f>'Revenu fiscal Indice fiscale'!I31</f>
        <v>74</v>
      </c>
      <c r="D31" s="53">
        <v>1.5</v>
      </c>
      <c r="E31" s="54">
        <v>2.7</v>
      </c>
      <c r="F31" s="54">
        <v>2.4</v>
      </c>
      <c r="G31" s="55"/>
      <c r="H31" s="60"/>
      <c r="I31" s="57">
        <v>75</v>
      </c>
      <c r="J31" s="10"/>
    </row>
    <row r="32" spans="1:10" ht="14.25" customHeight="1">
      <c r="A32" s="51" t="s">
        <v>41</v>
      </c>
      <c r="B32" s="159">
        <v>2221</v>
      </c>
      <c r="C32" s="52">
        <f>'Revenu fiscal Indice fiscale'!I32</f>
        <v>61</v>
      </c>
      <c r="D32" s="53">
        <v>1.5</v>
      </c>
      <c r="E32" s="54">
        <v>2.5</v>
      </c>
      <c r="F32" s="54">
        <v>3</v>
      </c>
      <c r="G32" s="55"/>
      <c r="H32" s="60"/>
      <c r="I32" s="57">
        <v>120</v>
      </c>
      <c r="J32" s="10"/>
    </row>
    <row r="33" spans="1:10" ht="14.25" customHeight="1">
      <c r="A33" s="51" t="s">
        <v>42</v>
      </c>
      <c r="B33" s="159">
        <v>1795</v>
      </c>
      <c r="C33" s="52">
        <f>'Revenu fiscal Indice fiscale'!I33</f>
        <v>70</v>
      </c>
      <c r="D33" s="53">
        <v>1.5</v>
      </c>
      <c r="E33" s="54">
        <v>2.2000000000000002</v>
      </c>
      <c r="F33" s="54">
        <v>3.5</v>
      </c>
      <c r="G33" s="55"/>
      <c r="H33" s="60"/>
      <c r="I33" s="62">
        <v>120</v>
      </c>
      <c r="J33" s="10"/>
    </row>
    <row r="34" spans="1:10" ht="14.25" customHeight="1">
      <c r="A34" s="51" t="s">
        <v>43</v>
      </c>
      <c r="B34" s="159">
        <v>1581</v>
      </c>
      <c r="C34" s="52">
        <f>'Revenu fiscal Indice fiscale'!I34</f>
        <v>67</v>
      </c>
      <c r="D34" s="53" t="s">
        <v>17</v>
      </c>
      <c r="E34" s="63">
        <v>2.7</v>
      </c>
      <c r="F34" s="63">
        <v>2.8</v>
      </c>
      <c r="G34" s="55"/>
      <c r="H34" s="60"/>
      <c r="I34" s="57">
        <v>104</v>
      </c>
      <c r="J34" s="10"/>
    </row>
    <row r="35" spans="1:10" ht="14.25" customHeight="1">
      <c r="A35" s="51" t="s">
        <v>44</v>
      </c>
      <c r="B35" s="159">
        <v>433</v>
      </c>
      <c r="C35" s="52">
        <f>'Revenu fiscal Indice fiscale'!I35</f>
        <v>67</v>
      </c>
      <c r="D35" s="53">
        <v>1.5</v>
      </c>
      <c r="E35" s="63">
        <v>2.5</v>
      </c>
      <c r="F35" s="63">
        <v>3</v>
      </c>
      <c r="G35" s="55"/>
      <c r="H35" s="60"/>
      <c r="I35" s="57">
        <v>100</v>
      </c>
      <c r="J35" s="10"/>
    </row>
    <row r="36" spans="1:10" ht="14.25" customHeight="1">
      <c r="A36" s="51" t="s">
        <v>45</v>
      </c>
      <c r="B36" s="159">
        <v>208</v>
      </c>
      <c r="C36" s="52">
        <f>'Revenu fiscal Indice fiscale'!I36</f>
        <v>72</v>
      </c>
      <c r="D36" s="53">
        <v>1.5</v>
      </c>
      <c r="E36" s="64">
        <v>2</v>
      </c>
      <c r="F36" s="54">
        <v>2.4</v>
      </c>
      <c r="G36" s="55"/>
      <c r="H36" s="60"/>
      <c r="I36" s="57">
        <v>145</v>
      </c>
      <c r="J36" s="10"/>
    </row>
    <row r="37" spans="1:10" ht="14.25" customHeight="1">
      <c r="A37" s="51" t="s">
        <v>46</v>
      </c>
      <c r="B37" s="159">
        <v>1166</v>
      </c>
      <c r="C37" s="52">
        <f>'Revenu fiscal Indice fiscale'!I37</f>
        <v>66</v>
      </c>
      <c r="D37" s="53">
        <v>1.5</v>
      </c>
      <c r="E37" s="64">
        <v>2.2999999999999998</v>
      </c>
      <c r="F37" s="54">
        <v>4.0999999999999996</v>
      </c>
      <c r="G37" s="55"/>
      <c r="H37" s="60"/>
      <c r="I37" s="57">
        <v>100</v>
      </c>
      <c r="J37" s="10"/>
    </row>
    <row r="38" spans="1:10" ht="14.25" customHeight="1">
      <c r="A38" s="51" t="s">
        <v>47</v>
      </c>
      <c r="B38" s="159">
        <v>820</v>
      </c>
      <c r="C38" s="52">
        <f>'Revenu fiscal Indice fiscale'!I38</f>
        <v>66</v>
      </c>
      <c r="D38" s="53" t="s">
        <v>17</v>
      </c>
      <c r="E38" s="64">
        <v>2.2999999999999998</v>
      </c>
      <c r="F38" s="63">
        <v>4.5</v>
      </c>
      <c r="G38" s="55"/>
      <c r="H38" s="60"/>
      <c r="I38" s="57">
        <v>128</v>
      </c>
      <c r="J38" s="10"/>
    </row>
    <row r="39" spans="1:10" ht="14.25" customHeight="1">
      <c r="A39" s="51" t="s">
        <v>48</v>
      </c>
      <c r="B39" s="159">
        <v>1105</v>
      </c>
      <c r="C39" s="52">
        <f>'Revenu fiscal Indice fiscale'!I39</f>
        <v>61</v>
      </c>
      <c r="D39" s="53">
        <v>1.5</v>
      </c>
      <c r="E39" s="54">
        <v>2.8</v>
      </c>
      <c r="F39" s="54">
        <v>4</v>
      </c>
      <c r="G39" s="55"/>
      <c r="H39" s="60"/>
      <c r="I39" s="57">
        <v>110</v>
      </c>
      <c r="J39" s="10"/>
    </row>
    <row r="40" spans="1:10" ht="14.25" customHeight="1">
      <c r="A40" s="51" t="s">
        <v>49</v>
      </c>
      <c r="B40" s="159">
        <v>99</v>
      </c>
      <c r="C40" s="52">
        <f>'Revenu fiscal Indice fiscale'!I40</f>
        <v>63</v>
      </c>
      <c r="D40" s="53">
        <v>1.5</v>
      </c>
      <c r="E40" s="54">
        <v>3.5</v>
      </c>
      <c r="F40" s="54">
        <v>3.5</v>
      </c>
      <c r="G40" s="55"/>
      <c r="H40" s="63"/>
      <c r="I40" s="57">
        <v>150</v>
      </c>
      <c r="J40" s="10"/>
    </row>
    <row r="41" spans="1:10" ht="14.25" customHeight="1">
      <c r="A41" s="51" t="s">
        <v>50</v>
      </c>
      <c r="B41" s="159">
        <v>1648</v>
      </c>
      <c r="C41" s="52">
        <f>'Revenu fiscal Indice fiscale'!I41</f>
        <v>57</v>
      </c>
      <c r="D41" s="53">
        <v>1.5</v>
      </c>
      <c r="E41" s="64">
        <v>1.65</v>
      </c>
      <c r="F41" s="54">
        <v>3.25</v>
      </c>
      <c r="G41" s="55"/>
      <c r="H41" s="60"/>
      <c r="I41" s="57">
        <v>106.5</v>
      </c>
      <c r="J41" s="10"/>
    </row>
    <row r="42" spans="1:10" ht="14.25" customHeight="1">
      <c r="A42" s="51" t="s">
        <v>51</v>
      </c>
      <c r="B42" s="159">
        <v>859</v>
      </c>
      <c r="C42" s="52">
        <f>'Revenu fiscal Indice fiscale'!I42</f>
        <v>67</v>
      </c>
      <c r="D42" s="53">
        <v>1.5</v>
      </c>
      <c r="E42" s="54">
        <v>2.4500000000000002</v>
      </c>
      <c r="F42" s="54">
        <v>2.9</v>
      </c>
      <c r="G42" s="55"/>
      <c r="H42" s="63"/>
      <c r="I42" s="65">
        <v>155</v>
      </c>
      <c r="J42" s="10"/>
    </row>
    <row r="43" spans="1:10" ht="14.25" customHeight="1">
      <c r="A43" s="51" t="s">
        <v>52</v>
      </c>
      <c r="B43" s="159">
        <v>786</v>
      </c>
      <c r="C43" s="52">
        <f>'Revenu fiscal Indice fiscale'!I43</f>
        <v>67</v>
      </c>
      <c r="D43" s="53" t="s">
        <v>17</v>
      </c>
      <c r="E43" s="63">
        <v>2.7</v>
      </c>
      <c r="F43" s="54">
        <v>2</v>
      </c>
      <c r="G43" s="55"/>
      <c r="H43" s="60"/>
      <c r="I43" s="57">
        <v>99</v>
      </c>
      <c r="J43" s="10"/>
    </row>
    <row r="44" spans="1:10" ht="14.25" customHeight="1">
      <c r="A44" s="51" t="s">
        <v>53</v>
      </c>
      <c r="B44" s="159">
        <v>410</v>
      </c>
      <c r="C44" s="52">
        <f>'Revenu fiscal Indice fiscale'!I44</f>
        <v>62</v>
      </c>
      <c r="D44" s="53">
        <v>1.5</v>
      </c>
      <c r="E44" s="64">
        <v>1.8</v>
      </c>
      <c r="F44" s="54">
        <v>2.7</v>
      </c>
      <c r="G44" s="54"/>
      <c r="H44" s="63"/>
      <c r="I44" s="57">
        <v>138</v>
      </c>
      <c r="J44" s="10"/>
    </row>
    <row r="45" spans="1:10" ht="14.25" customHeight="1">
      <c r="A45" s="51" t="s">
        <v>54</v>
      </c>
      <c r="B45" s="159">
        <v>676</v>
      </c>
      <c r="C45" s="52">
        <f>'Revenu fiscal Indice fiscale'!I45</f>
        <v>67</v>
      </c>
      <c r="D45" s="53">
        <v>1.5</v>
      </c>
      <c r="E45" s="63">
        <v>2.4</v>
      </c>
      <c r="F45" s="54">
        <v>2</v>
      </c>
      <c r="G45" s="66"/>
      <c r="H45" s="60"/>
      <c r="I45" s="57">
        <v>100</v>
      </c>
      <c r="J45" s="10"/>
    </row>
    <row r="46" spans="1:10" ht="14.25" customHeight="1">
      <c r="A46" s="51" t="s">
        <v>55</v>
      </c>
      <c r="B46" s="159">
        <v>1473</v>
      </c>
      <c r="C46" s="52">
        <f>'Revenu fiscal Indice fiscale'!I46</f>
        <v>65</v>
      </c>
      <c r="D46" s="53">
        <v>1.5</v>
      </c>
      <c r="E46" s="54">
        <v>2.85</v>
      </c>
      <c r="F46" s="54">
        <v>2.9</v>
      </c>
      <c r="G46" s="55"/>
      <c r="H46" s="63"/>
      <c r="I46" s="57">
        <v>132</v>
      </c>
      <c r="J46" s="10"/>
    </row>
    <row r="47" spans="1:10" ht="14.25" customHeight="1">
      <c r="A47" s="51" t="s">
        <v>56</v>
      </c>
      <c r="B47" s="159">
        <v>547</v>
      </c>
      <c r="C47" s="52">
        <f>'Revenu fiscal Indice fiscale'!I47</f>
        <v>67</v>
      </c>
      <c r="D47" s="53" t="s">
        <v>57</v>
      </c>
      <c r="E47" s="54">
        <v>1.5</v>
      </c>
      <c r="F47" s="54">
        <v>2.8</v>
      </c>
      <c r="G47" s="55"/>
      <c r="H47" s="63"/>
      <c r="I47" s="57">
        <v>95</v>
      </c>
      <c r="J47" s="10"/>
    </row>
    <row r="48" spans="1:10" ht="14.25" customHeight="1">
      <c r="A48" s="51" t="s">
        <v>58</v>
      </c>
      <c r="B48" s="159">
        <v>10052</v>
      </c>
      <c r="C48" s="52">
        <f>'Revenu fiscal Indice fiscale'!I48</f>
        <v>64</v>
      </c>
      <c r="D48" s="53">
        <v>1.5</v>
      </c>
      <c r="E48" s="54">
        <v>4.0999999999999996</v>
      </c>
      <c r="F48" s="54">
        <v>1.8</v>
      </c>
      <c r="G48" s="55"/>
      <c r="H48" s="60"/>
      <c r="I48" s="57">
        <v>157</v>
      </c>
      <c r="J48" s="10"/>
    </row>
    <row r="49" spans="1:10" ht="14.25" customHeight="1">
      <c r="A49" s="51" t="s">
        <v>59</v>
      </c>
      <c r="B49" s="159">
        <v>1089</v>
      </c>
      <c r="C49" s="52">
        <f>'Revenu fiscal Indice fiscale'!I49</f>
        <v>60</v>
      </c>
      <c r="D49" s="53">
        <v>1.5</v>
      </c>
      <c r="E49" s="54">
        <v>2.5499999999999998</v>
      </c>
      <c r="F49" s="54">
        <v>3</v>
      </c>
      <c r="G49" s="55"/>
      <c r="H49" s="63"/>
      <c r="I49" s="57">
        <v>130</v>
      </c>
      <c r="J49" s="10"/>
    </row>
    <row r="50" spans="1:10" ht="14.25" customHeight="1">
      <c r="A50" s="51" t="s">
        <v>60</v>
      </c>
      <c r="B50" s="159">
        <v>324</v>
      </c>
      <c r="C50" s="52">
        <f>'Revenu fiscal Indice fiscale'!I50</f>
        <v>70</v>
      </c>
      <c r="D50" s="53" t="s">
        <v>17</v>
      </c>
      <c r="E50" s="54">
        <v>3.1</v>
      </c>
      <c r="F50" s="54" t="s">
        <v>17</v>
      </c>
      <c r="G50" s="55"/>
      <c r="H50" s="67"/>
      <c r="I50" s="57">
        <v>170</v>
      </c>
      <c r="J50" s="10"/>
    </row>
    <row r="51" spans="1:10" ht="14.25" customHeight="1">
      <c r="A51" s="51" t="s">
        <v>61</v>
      </c>
      <c r="B51" s="159">
        <v>655</v>
      </c>
      <c r="C51" s="52">
        <f>'Revenu fiscal Indice fiscale'!I51</f>
        <v>73</v>
      </c>
      <c r="D51" s="53">
        <v>1.5</v>
      </c>
      <c r="E51" s="54">
        <v>3.1</v>
      </c>
      <c r="F51" s="54"/>
      <c r="G51" s="55">
        <v>45</v>
      </c>
      <c r="H51" s="63"/>
      <c r="I51" s="57">
        <v>85</v>
      </c>
      <c r="J51" s="10"/>
    </row>
    <row r="52" spans="1:10" ht="14.25" customHeight="1">
      <c r="A52" s="51" t="s">
        <v>62</v>
      </c>
      <c r="B52" s="159">
        <v>464</v>
      </c>
      <c r="C52" s="52">
        <f>'Revenu fiscal Indice fiscale'!I52</f>
        <v>70</v>
      </c>
      <c r="D52" s="53">
        <v>1.5</v>
      </c>
      <c r="E52" s="54">
        <v>3.1</v>
      </c>
      <c r="F52" s="54"/>
      <c r="G52" s="55">
        <v>70</v>
      </c>
      <c r="H52" s="63"/>
      <c r="I52" s="57">
        <v>110</v>
      </c>
      <c r="J52" s="10"/>
    </row>
    <row r="53" spans="1:10" ht="14.25" customHeight="1">
      <c r="A53" s="51" t="s">
        <v>63</v>
      </c>
      <c r="B53" s="159">
        <v>1265</v>
      </c>
      <c r="C53" s="52">
        <f>'Revenu fiscal Indice fiscale'!I53</f>
        <v>70</v>
      </c>
      <c r="D53" s="53">
        <v>1.5</v>
      </c>
      <c r="E53" s="54">
        <v>2.6</v>
      </c>
      <c r="F53" s="54">
        <v>1.25</v>
      </c>
      <c r="G53" s="59">
        <v>55</v>
      </c>
      <c r="H53" s="63"/>
      <c r="I53" s="57">
        <v>150</v>
      </c>
      <c r="J53" s="10"/>
    </row>
    <row r="54" spans="1:10" ht="14.25" customHeight="1">
      <c r="A54" s="51" t="s">
        <v>64</v>
      </c>
      <c r="B54" s="159">
        <v>254</v>
      </c>
      <c r="C54" s="52">
        <f>'Revenu fiscal Indice fiscale'!I54</f>
        <v>67</v>
      </c>
      <c r="D54" s="53" t="s">
        <v>17</v>
      </c>
      <c r="E54" s="54">
        <v>2.37</v>
      </c>
      <c r="F54" s="54" t="s">
        <v>17</v>
      </c>
      <c r="G54" s="55"/>
      <c r="H54" s="63"/>
      <c r="I54" s="57">
        <v>105</v>
      </c>
      <c r="J54" s="10"/>
    </row>
    <row r="55" spans="1:10" ht="14.25" customHeight="1">
      <c r="A55" s="51" t="s">
        <v>65</v>
      </c>
      <c r="B55" s="159">
        <v>37523</v>
      </c>
      <c r="C55" s="52">
        <f>'Revenu fiscal Indice fiscale'!I55</f>
        <v>70</v>
      </c>
      <c r="D55" s="53">
        <v>1.5</v>
      </c>
      <c r="E55" s="54">
        <v>1.99</v>
      </c>
      <c r="F55" s="54">
        <v>1.33</v>
      </c>
      <c r="G55" s="55"/>
      <c r="H55" s="63"/>
      <c r="I55" s="68">
        <v>161.30000000000001</v>
      </c>
      <c r="J55" s="10"/>
    </row>
    <row r="56" spans="1:10" ht="14.25" customHeight="1">
      <c r="A56" s="51" t="s">
        <v>66</v>
      </c>
      <c r="B56" s="159">
        <v>221</v>
      </c>
      <c r="C56" s="52">
        <f>'Revenu fiscal Indice fiscale'!I56</f>
        <v>75</v>
      </c>
      <c r="D56" s="53" t="s">
        <v>17</v>
      </c>
      <c r="E56" s="54">
        <v>3.76</v>
      </c>
      <c r="F56" s="54" t="s">
        <v>17</v>
      </c>
      <c r="G56" s="55"/>
      <c r="H56" s="63"/>
      <c r="I56" s="57">
        <v>110</v>
      </c>
      <c r="J56" s="10"/>
    </row>
    <row r="57" spans="1:10" ht="14.25" customHeight="1" thickBot="1">
      <c r="A57" s="69" t="s">
        <v>67</v>
      </c>
      <c r="B57" s="160">
        <v>957</v>
      </c>
      <c r="C57" s="70">
        <f>'Revenu fiscal Indice fiscale'!I57</f>
        <v>70</v>
      </c>
      <c r="D57" s="71">
        <v>1.5</v>
      </c>
      <c r="E57" s="72">
        <v>2.65</v>
      </c>
      <c r="F57" s="73">
        <v>3.7</v>
      </c>
      <c r="G57" s="74"/>
      <c r="H57" s="73"/>
      <c r="I57" s="75">
        <v>150</v>
      </c>
      <c r="J57" s="10"/>
    </row>
    <row r="58" spans="1:10" ht="20.100000000000001" customHeight="1" thickBot="1">
      <c r="A58" s="76" t="s">
        <v>68</v>
      </c>
      <c r="B58" s="240">
        <f>SUM(B5:B57)</f>
        <v>172021</v>
      </c>
      <c r="C58" s="77">
        <f>'Revenu fiscal Indice fiscale'!I58</f>
        <v>65.00056103357889</v>
      </c>
      <c r="D58" s="78">
        <v>39</v>
      </c>
      <c r="E58" s="78">
        <v>53</v>
      </c>
      <c r="F58" s="78">
        <v>46</v>
      </c>
      <c r="G58" s="78">
        <v>5</v>
      </c>
      <c r="H58" s="78">
        <v>4</v>
      </c>
      <c r="I58" s="79">
        <v>49</v>
      </c>
      <c r="J58" s="10"/>
    </row>
    <row r="59" spans="1:10" s="242" customFormat="1" ht="18" customHeight="1" thickBot="1">
      <c r="A59" s="267" t="s">
        <v>70</v>
      </c>
      <c r="B59" s="268"/>
      <c r="C59" s="268"/>
      <c r="D59" s="268"/>
      <c r="E59" s="268"/>
      <c r="F59" s="268"/>
      <c r="G59" s="268"/>
      <c r="H59" s="268"/>
      <c r="I59" s="269"/>
      <c r="J59" s="241"/>
    </row>
    <row r="60" spans="1:10">
      <c r="A60" s="15"/>
      <c r="B60" s="15"/>
      <c r="C60" s="16"/>
      <c r="D60" s="17"/>
      <c r="E60" s="17"/>
      <c r="F60" s="17"/>
      <c r="G60" s="17"/>
      <c r="H60" s="17"/>
      <c r="I60" s="17"/>
      <c r="J60" s="10"/>
    </row>
    <row r="61" spans="1:10">
      <c r="A61" s="15"/>
      <c r="B61" s="15"/>
      <c r="C61" s="16"/>
      <c r="D61" s="17"/>
      <c r="E61" s="17"/>
      <c r="F61" s="17"/>
      <c r="G61" s="17"/>
      <c r="H61" s="17"/>
      <c r="I61" s="17"/>
      <c r="J61" s="10"/>
    </row>
    <row r="62" spans="1:10">
      <c r="A62" s="15"/>
      <c r="B62" s="15"/>
      <c r="C62" s="16"/>
      <c r="D62" s="17"/>
      <c r="E62" s="17"/>
      <c r="F62" s="17"/>
      <c r="G62" s="17"/>
      <c r="H62" s="17"/>
      <c r="I62" s="17"/>
      <c r="J62" s="10"/>
    </row>
    <row r="63" spans="1:10">
      <c r="A63" s="18"/>
      <c r="B63" s="18"/>
      <c r="D63" s="10"/>
      <c r="E63" s="10"/>
      <c r="F63" s="10"/>
      <c r="G63" s="10"/>
      <c r="H63" s="10"/>
      <c r="I63" s="10"/>
      <c r="J63" s="10"/>
    </row>
  </sheetData>
  <sheetProtection sheet="1" objects="1" scenarios="1"/>
  <mergeCells count="3">
    <mergeCell ref="F2:G2"/>
    <mergeCell ref="A2:A4"/>
    <mergeCell ref="A59:I59"/>
  </mergeCells>
  <phoneticPr fontId="0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5" orientation="portrait" horizontalDpi="300" verticalDpi="300" r:id="rId1"/>
  <headerFooter alignWithMargins="0">
    <oddFooter xml:space="preserve">&amp;L&amp;"MS Sans Serif,Italique"&amp;6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baseColWidth="10" defaultColWidth="10.7109375" defaultRowHeight="12.75"/>
  <cols>
    <col min="1" max="1" width="20.7109375" style="10" customWidth="1"/>
    <col min="2" max="2" width="11.7109375" style="10" customWidth="1"/>
    <col min="3" max="3" width="9.28515625" style="10" customWidth="1"/>
    <col min="4" max="5" width="10.7109375" style="10" customWidth="1"/>
    <col min="6" max="6" width="11.7109375" style="10" customWidth="1"/>
    <col min="7" max="7" width="9.28515625" style="10" customWidth="1"/>
    <col min="8" max="8" width="9.7109375" style="10" customWidth="1"/>
    <col min="9" max="9" width="11.7109375" style="10" customWidth="1"/>
    <col min="10" max="10" width="9.28515625" style="10" customWidth="1"/>
    <col min="11" max="11" width="6.7109375" style="258" customWidth="1"/>
    <col min="12" max="12" width="8.7109375" style="257" customWidth="1"/>
    <col min="13" max="16384" width="10.7109375" style="10"/>
  </cols>
  <sheetData>
    <row r="1" spans="1:12" s="21" customFormat="1" ht="20.100000000000001" customHeight="1" thickBot="1">
      <c r="A1" s="154" t="s">
        <v>181</v>
      </c>
      <c r="B1" s="155"/>
      <c r="C1" s="155"/>
      <c r="D1" s="22"/>
      <c r="E1" s="22"/>
      <c r="F1" s="22"/>
      <c r="G1" s="22"/>
      <c r="H1" s="22"/>
      <c r="I1" s="22"/>
      <c r="J1" s="23"/>
      <c r="K1" s="256"/>
      <c r="L1" s="257"/>
    </row>
    <row r="2" spans="1:12" ht="12.6" customHeight="1" thickBot="1">
      <c r="A2" s="270" t="s">
        <v>0</v>
      </c>
      <c r="B2" s="273" t="s">
        <v>166</v>
      </c>
      <c r="C2" s="274"/>
      <c r="D2" s="81" t="s">
        <v>165</v>
      </c>
      <c r="E2" s="80"/>
      <c r="F2" s="273" t="s">
        <v>75</v>
      </c>
      <c r="G2" s="274"/>
      <c r="H2" s="277" t="s">
        <v>169</v>
      </c>
      <c r="I2" s="273" t="s">
        <v>164</v>
      </c>
      <c r="J2" s="274"/>
      <c r="L2" s="259" t="s">
        <v>162</v>
      </c>
    </row>
    <row r="3" spans="1:12" ht="12.6" customHeight="1" thickBot="1">
      <c r="A3" s="271"/>
      <c r="B3" s="275"/>
      <c r="C3" s="276"/>
      <c r="D3" s="277" t="s">
        <v>167</v>
      </c>
      <c r="E3" s="277" t="s">
        <v>168</v>
      </c>
      <c r="F3" s="275"/>
      <c r="G3" s="276"/>
      <c r="H3" s="278"/>
      <c r="I3" s="275"/>
      <c r="J3" s="276"/>
      <c r="L3" s="260" t="s">
        <v>163</v>
      </c>
    </row>
    <row r="4" spans="1:12" ht="12.6" customHeight="1" thickBot="1">
      <c r="A4" s="272"/>
      <c r="B4" s="82" t="s">
        <v>69</v>
      </c>
      <c r="C4" s="82" t="s">
        <v>76</v>
      </c>
      <c r="D4" s="278"/>
      <c r="E4" s="278"/>
      <c r="F4" s="82" t="s">
        <v>69</v>
      </c>
      <c r="G4" s="82" t="s">
        <v>76</v>
      </c>
      <c r="H4" s="278"/>
      <c r="I4" s="82" t="s">
        <v>69</v>
      </c>
      <c r="J4" s="82" t="s">
        <v>76</v>
      </c>
      <c r="L4" s="261">
        <v>40543</v>
      </c>
    </row>
    <row r="5" spans="1:12" ht="14.25" customHeight="1">
      <c r="A5" s="202" t="s">
        <v>15</v>
      </c>
      <c r="B5" s="197">
        <v>77157969</v>
      </c>
      <c r="C5" s="83">
        <f t="shared" ref="C5:C36" si="0">B5/L5</f>
        <v>2340.0348466927485</v>
      </c>
      <c r="D5" s="83">
        <v>1669297</v>
      </c>
      <c r="E5" s="83">
        <v>5131625</v>
      </c>
      <c r="F5" s="83">
        <v>62293701</v>
      </c>
      <c r="G5" s="83">
        <f>F5/L5</f>
        <v>1889.2336457101264</v>
      </c>
      <c r="H5" s="83">
        <v>2328747</v>
      </c>
      <c r="I5" s="83">
        <f t="shared" ref="I5:I36" si="1">H5+F5+B5</f>
        <v>141780417</v>
      </c>
      <c r="J5" s="84">
        <f>I5/L5</f>
        <v>4299.8943681193705</v>
      </c>
      <c r="L5" s="262">
        <v>32973</v>
      </c>
    </row>
    <row r="6" spans="1:12" ht="14.25" customHeight="1">
      <c r="A6" s="172" t="s">
        <v>16</v>
      </c>
      <c r="B6" s="198">
        <v>6677536</v>
      </c>
      <c r="C6" s="86">
        <f t="shared" si="0"/>
        <v>2611.4728197105983</v>
      </c>
      <c r="D6" s="86">
        <v>30076</v>
      </c>
      <c r="E6" s="85">
        <v>257617</v>
      </c>
      <c r="F6" s="254">
        <v>-209226</v>
      </c>
      <c r="G6" s="86">
        <f t="shared" ref="G6:G58" si="2">F6/L6</f>
        <v>-81.824794681267107</v>
      </c>
      <c r="H6" s="85">
        <v>1598</v>
      </c>
      <c r="I6" s="86">
        <f t="shared" si="1"/>
        <v>6469908</v>
      </c>
      <c r="J6" s="87">
        <f t="shared" ref="J6:J23" si="3">I6/L6</f>
        <v>2530.2729761439186</v>
      </c>
      <c r="L6" s="262">
        <v>2557</v>
      </c>
    </row>
    <row r="7" spans="1:12" ht="14.25" customHeight="1">
      <c r="A7" s="172" t="s">
        <v>18</v>
      </c>
      <c r="B7" s="198">
        <v>9357721</v>
      </c>
      <c r="C7" s="86">
        <f t="shared" si="0"/>
        <v>2981.115323351386</v>
      </c>
      <c r="D7" s="86">
        <v>60795</v>
      </c>
      <c r="E7" s="85">
        <v>151383</v>
      </c>
      <c r="F7" s="85">
        <v>886542</v>
      </c>
      <c r="G7" s="86">
        <f t="shared" si="2"/>
        <v>282.42816183497928</v>
      </c>
      <c r="H7" s="85">
        <v>99659</v>
      </c>
      <c r="I7" s="86">
        <f t="shared" si="1"/>
        <v>10343922</v>
      </c>
      <c r="J7" s="87">
        <f t="shared" si="3"/>
        <v>3295.2921312519911</v>
      </c>
      <c r="L7" s="262">
        <v>3139</v>
      </c>
    </row>
    <row r="8" spans="1:12" ht="14.25" customHeight="1">
      <c r="A8" s="173" t="s">
        <v>71</v>
      </c>
      <c r="B8" s="198">
        <v>9240803</v>
      </c>
      <c r="C8" s="86">
        <f t="shared" si="0"/>
        <v>1915.9865229110512</v>
      </c>
      <c r="D8" s="86">
        <v>161767</v>
      </c>
      <c r="E8" s="86">
        <v>257069</v>
      </c>
      <c r="F8" s="85">
        <v>3754756</v>
      </c>
      <c r="G8" s="86">
        <f t="shared" si="2"/>
        <v>778.51047066141405</v>
      </c>
      <c r="H8" s="85">
        <v>305554</v>
      </c>
      <c r="I8" s="86">
        <f t="shared" si="1"/>
        <v>13301113</v>
      </c>
      <c r="J8" s="87">
        <f t="shared" si="3"/>
        <v>2757.8505079825836</v>
      </c>
      <c r="L8" s="262">
        <v>4823</v>
      </c>
    </row>
    <row r="9" spans="1:12" ht="14.25" customHeight="1">
      <c r="A9" s="172" t="s">
        <v>19</v>
      </c>
      <c r="B9" s="198">
        <v>2779543</v>
      </c>
      <c r="C9" s="86">
        <f t="shared" si="0"/>
        <v>1821.4567496723459</v>
      </c>
      <c r="D9" s="86">
        <v>10162</v>
      </c>
      <c r="E9" s="85">
        <v>62140</v>
      </c>
      <c r="F9" s="85">
        <v>1733182</v>
      </c>
      <c r="G9" s="86">
        <f t="shared" si="2"/>
        <v>1135.7680209698558</v>
      </c>
      <c r="H9" s="85">
        <v>35193</v>
      </c>
      <c r="I9" s="86">
        <f t="shared" si="1"/>
        <v>4547918</v>
      </c>
      <c r="J9" s="87">
        <f t="shared" si="3"/>
        <v>2980.2870249017037</v>
      </c>
      <c r="L9" s="262">
        <v>1526</v>
      </c>
    </row>
    <row r="10" spans="1:12" ht="14.25" customHeight="1">
      <c r="A10" s="172" t="s">
        <v>20</v>
      </c>
      <c r="B10" s="198">
        <v>4067192</v>
      </c>
      <c r="C10" s="86">
        <f t="shared" si="0"/>
        <v>2142.8830347734456</v>
      </c>
      <c r="D10" s="86">
        <v>35291</v>
      </c>
      <c r="E10" s="85">
        <v>133058</v>
      </c>
      <c r="F10" s="85">
        <v>995738</v>
      </c>
      <c r="G10" s="86">
        <f t="shared" si="2"/>
        <v>524.62486828240253</v>
      </c>
      <c r="H10" s="85">
        <v>79889</v>
      </c>
      <c r="I10" s="86">
        <f t="shared" si="1"/>
        <v>5142819</v>
      </c>
      <c r="J10" s="87">
        <f t="shared" si="3"/>
        <v>2709.5990516332981</v>
      </c>
      <c r="L10" s="262">
        <v>1898</v>
      </c>
    </row>
    <row r="11" spans="1:12" ht="14.25" customHeight="1">
      <c r="A11" s="172" t="s">
        <v>21</v>
      </c>
      <c r="B11" s="198">
        <v>738357</v>
      </c>
      <c r="C11" s="86">
        <f t="shared" si="0"/>
        <v>2724.5645756457566</v>
      </c>
      <c r="D11" s="86">
        <v>0</v>
      </c>
      <c r="E11" s="85">
        <v>7734</v>
      </c>
      <c r="F11" s="85">
        <v>5940</v>
      </c>
      <c r="G11" s="86">
        <f t="shared" si="2"/>
        <v>21.918819188191883</v>
      </c>
      <c r="H11" s="85">
        <v>510</v>
      </c>
      <c r="I11" s="86">
        <f t="shared" si="1"/>
        <v>744807</v>
      </c>
      <c r="J11" s="87">
        <f t="shared" si="3"/>
        <v>2748.3653136531366</v>
      </c>
      <c r="L11" s="262">
        <v>271</v>
      </c>
    </row>
    <row r="12" spans="1:12" ht="14.25" customHeight="1">
      <c r="A12" s="172" t="s">
        <v>22</v>
      </c>
      <c r="B12" s="198">
        <v>9577594</v>
      </c>
      <c r="C12" s="86">
        <f t="shared" si="0"/>
        <v>2155.1741674167415</v>
      </c>
      <c r="D12" s="86">
        <v>41825</v>
      </c>
      <c r="E12" s="85">
        <v>131565</v>
      </c>
      <c r="F12" s="85">
        <v>1975233</v>
      </c>
      <c r="G12" s="86">
        <f t="shared" si="2"/>
        <v>444.47187218721871</v>
      </c>
      <c r="H12" s="85">
        <v>0</v>
      </c>
      <c r="I12" s="86">
        <f t="shared" si="1"/>
        <v>11552827</v>
      </c>
      <c r="J12" s="87">
        <f t="shared" si="3"/>
        <v>2599.6460396039606</v>
      </c>
      <c r="L12" s="262">
        <v>4444</v>
      </c>
    </row>
    <row r="13" spans="1:12" ht="14.25" customHeight="1">
      <c r="A13" s="172" t="s">
        <v>23</v>
      </c>
      <c r="B13" s="198">
        <v>1772609</v>
      </c>
      <c r="C13" s="86">
        <f t="shared" si="0"/>
        <v>1852.2560083594567</v>
      </c>
      <c r="D13" s="86">
        <v>28793</v>
      </c>
      <c r="E13" s="85">
        <v>39280</v>
      </c>
      <c r="F13" s="85">
        <v>40125</v>
      </c>
      <c r="G13" s="86">
        <f t="shared" si="2"/>
        <v>41.927899686520377</v>
      </c>
      <c r="H13" s="85">
        <v>0</v>
      </c>
      <c r="I13" s="86">
        <f t="shared" si="1"/>
        <v>1812734</v>
      </c>
      <c r="J13" s="87">
        <f t="shared" si="3"/>
        <v>1894.183908045977</v>
      </c>
      <c r="L13" s="262">
        <v>957</v>
      </c>
    </row>
    <row r="14" spans="1:12" ht="14.25" customHeight="1">
      <c r="A14" s="172" t="s">
        <v>24</v>
      </c>
      <c r="B14" s="198">
        <v>10344522</v>
      </c>
      <c r="C14" s="86">
        <f t="shared" si="0"/>
        <v>2074.2975736915982</v>
      </c>
      <c r="D14" s="86">
        <v>401224</v>
      </c>
      <c r="E14" s="85">
        <v>416317</v>
      </c>
      <c r="F14" s="85">
        <v>1151569</v>
      </c>
      <c r="G14" s="86">
        <f t="shared" si="2"/>
        <v>230.91417685983558</v>
      </c>
      <c r="H14" s="85">
        <v>154468</v>
      </c>
      <c r="I14" s="86">
        <f t="shared" si="1"/>
        <v>11650559</v>
      </c>
      <c r="J14" s="87">
        <f t="shared" si="3"/>
        <v>2336.1858832965709</v>
      </c>
      <c r="L14" s="262">
        <v>4987</v>
      </c>
    </row>
    <row r="15" spans="1:12" ht="14.25" customHeight="1">
      <c r="A15" s="172" t="s">
        <v>25</v>
      </c>
      <c r="B15" s="198">
        <v>10031130</v>
      </c>
      <c r="C15" s="86">
        <f t="shared" si="0"/>
        <v>2220.2589641434265</v>
      </c>
      <c r="D15" s="86">
        <v>88698</v>
      </c>
      <c r="E15" s="85">
        <v>139172</v>
      </c>
      <c r="F15" s="85">
        <v>2110621</v>
      </c>
      <c r="G15" s="86">
        <f t="shared" si="2"/>
        <v>467.15825586542718</v>
      </c>
      <c r="H15" s="85">
        <v>82362</v>
      </c>
      <c r="I15" s="86">
        <f t="shared" si="1"/>
        <v>12224113</v>
      </c>
      <c r="J15" s="87">
        <f t="shared" si="3"/>
        <v>2705.6469676848164</v>
      </c>
      <c r="L15" s="262">
        <v>4518</v>
      </c>
    </row>
    <row r="16" spans="1:12" ht="14.25" customHeight="1">
      <c r="A16" s="172" t="s">
        <v>26</v>
      </c>
      <c r="B16" s="198">
        <v>12704435</v>
      </c>
      <c r="C16" s="86">
        <f t="shared" si="0"/>
        <v>2274.3349445041176</v>
      </c>
      <c r="D16" s="86">
        <v>41695</v>
      </c>
      <c r="E16" s="85">
        <v>252530</v>
      </c>
      <c r="F16" s="85">
        <v>1008196</v>
      </c>
      <c r="G16" s="86">
        <f t="shared" si="2"/>
        <v>180.48621553884712</v>
      </c>
      <c r="H16" s="85">
        <v>114091</v>
      </c>
      <c r="I16" s="86">
        <f t="shared" si="1"/>
        <v>13826722</v>
      </c>
      <c r="J16" s="87">
        <f t="shared" si="3"/>
        <v>2475.2456140350878</v>
      </c>
      <c r="L16" s="262">
        <v>5586</v>
      </c>
    </row>
    <row r="17" spans="1:12" ht="14.25" customHeight="1">
      <c r="A17" s="172" t="s">
        <v>27</v>
      </c>
      <c r="B17" s="198">
        <v>5372498</v>
      </c>
      <c r="C17" s="86">
        <f t="shared" si="0"/>
        <v>3362.0137672090113</v>
      </c>
      <c r="D17" s="86">
        <v>13331</v>
      </c>
      <c r="E17" s="85">
        <v>107254</v>
      </c>
      <c r="F17" s="85">
        <v>375259</v>
      </c>
      <c r="G17" s="86">
        <f t="shared" si="2"/>
        <v>234.83041301627034</v>
      </c>
      <c r="H17" s="85">
        <v>11944</v>
      </c>
      <c r="I17" s="86">
        <f t="shared" si="1"/>
        <v>5759701</v>
      </c>
      <c r="J17" s="87">
        <f t="shared" si="3"/>
        <v>3604.3185231539424</v>
      </c>
      <c r="L17" s="262">
        <v>1598</v>
      </c>
    </row>
    <row r="18" spans="1:12" ht="14.25" customHeight="1">
      <c r="A18" s="172" t="s">
        <v>28</v>
      </c>
      <c r="B18" s="198">
        <v>12105839</v>
      </c>
      <c r="C18" s="86">
        <f t="shared" si="0"/>
        <v>2116.0354833071142</v>
      </c>
      <c r="D18" s="86">
        <v>107555</v>
      </c>
      <c r="E18" s="85">
        <v>618098</v>
      </c>
      <c r="F18" s="85">
        <v>756066</v>
      </c>
      <c r="G18" s="86">
        <f t="shared" si="2"/>
        <v>132.15626638699527</v>
      </c>
      <c r="H18" s="85">
        <v>162199</v>
      </c>
      <c r="I18" s="86">
        <f t="shared" si="1"/>
        <v>13024104</v>
      </c>
      <c r="J18" s="87">
        <f t="shared" si="3"/>
        <v>2276.5432616675407</v>
      </c>
      <c r="L18" s="262">
        <v>5721</v>
      </c>
    </row>
    <row r="19" spans="1:12" ht="14.25" customHeight="1">
      <c r="A19" s="172" t="s">
        <v>29</v>
      </c>
      <c r="B19" s="198">
        <v>12349442</v>
      </c>
      <c r="C19" s="86">
        <f t="shared" si="0"/>
        <v>2671.8827347468628</v>
      </c>
      <c r="D19" s="86">
        <v>104484</v>
      </c>
      <c r="E19" s="85">
        <v>277629</v>
      </c>
      <c r="F19" s="85">
        <v>697659</v>
      </c>
      <c r="G19" s="86">
        <f t="shared" si="2"/>
        <v>150.94309822587624</v>
      </c>
      <c r="H19" s="85">
        <v>772</v>
      </c>
      <c r="I19" s="86">
        <f t="shared" si="1"/>
        <v>13047873</v>
      </c>
      <c r="J19" s="87">
        <f t="shared" si="3"/>
        <v>2822.9928602336649</v>
      </c>
      <c r="L19" s="262">
        <v>4622</v>
      </c>
    </row>
    <row r="20" spans="1:12" ht="14.25" customHeight="1">
      <c r="A20" s="172" t="s">
        <v>30</v>
      </c>
      <c r="B20" s="198">
        <v>4074001</v>
      </c>
      <c r="C20" s="86">
        <f t="shared" si="0"/>
        <v>2316.0892552586697</v>
      </c>
      <c r="D20" s="86">
        <v>37368</v>
      </c>
      <c r="E20" s="85">
        <v>54442</v>
      </c>
      <c r="F20" s="85">
        <v>256726</v>
      </c>
      <c r="G20" s="86">
        <f t="shared" si="2"/>
        <v>145.94997157475839</v>
      </c>
      <c r="H20" s="85">
        <v>8871</v>
      </c>
      <c r="I20" s="86">
        <f t="shared" si="1"/>
        <v>4339598</v>
      </c>
      <c r="J20" s="87">
        <f t="shared" si="3"/>
        <v>2467.0824332006823</v>
      </c>
      <c r="L20" s="262">
        <v>1759</v>
      </c>
    </row>
    <row r="21" spans="1:12" ht="14.25" customHeight="1">
      <c r="A21" s="172" t="s">
        <v>31</v>
      </c>
      <c r="B21" s="198">
        <v>2620255.09</v>
      </c>
      <c r="C21" s="86">
        <f t="shared" si="0"/>
        <v>2469.6089443920828</v>
      </c>
      <c r="D21" s="86">
        <v>19034</v>
      </c>
      <c r="E21" s="85">
        <v>22692</v>
      </c>
      <c r="F21" s="85">
        <v>62699</v>
      </c>
      <c r="G21" s="86">
        <f t="shared" si="2"/>
        <v>59.094250706880302</v>
      </c>
      <c r="H21" s="85">
        <v>7430</v>
      </c>
      <c r="I21" s="86">
        <f t="shared" si="1"/>
        <v>2690384.09</v>
      </c>
      <c r="J21" s="87">
        <f t="shared" si="3"/>
        <v>2535.7060226201697</v>
      </c>
      <c r="L21" s="262">
        <v>1061</v>
      </c>
    </row>
    <row r="22" spans="1:12" ht="14.25" customHeight="1">
      <c r="A22" s="172" t="s">
        <v>32</v>
      </c>
      <c r="B22" s="198">
        <v>143473</v>
      </c>
      <c r="C22" s="86">
        <f t="shared" si="0"/>
        <v>1479.1030927835052</v>
      </c>
      <c r="D22" s="86">
        <v>0</v>
      </c>
      <c r="E22" s="85">
        <v>5836</v>
      </c>
      <c r="F22" s="85">
        <v>-14186.25</v>
      </c>
      <c r="G22" s="86">
        <f t="shared" si="2"/>
        <v>-146.25</v>
      </c>
      <c r="H22" s="85">
        <v>0</v>
      </c>
      <c r="I22" s="86">
        <f t="shared" si="1"/>
        <v>129286.75</v>
      </c>
      <c r="J22" s="87">
        <f t="shared" si="3"/>
        <v>1332.8530927835052</v>
      </c>
      <c r="L22" s="262">
        <v>97</v>
      </c>
    </row>
    <row r="23" spans="1:12" ht="14.25" customHeight="1">
      <c r="A23" s="172" t="s">
        <v>33</v>
      </c>
      <c r="B23" s="198">
        <v>8860574</v>
      </c>
      <c r="C23" s="86">
        <f t="shared" si="0"/>
        <v>2309.8472367049008</v>
      </c>
      <c r="D23" s="86">
        <v>37171</v>
      </c>
      <c r="E23" s="85">
        <v>134861</v>
      </c>
      <c r="F23" s="85">
        <v>1146101</v>
      </c>
      <c r="G23" s="86">
        <f t="shared" si="2"/>
        <v>298.77502606882172</v>
      </c>
      <c r="H23" s="85">
        <v>24257</v>
      </c>
      <c r="I23" s="86">
        <f t="shared" si="1"/>
        <v>10030932</v>
      </c>
      <c r="J23" s="87">
        <f t="shared" si="3"/>
        <v>2614.9457768508864</v>
      </c>
      <c r="L23" s="262">
        <v>3836</v>
      </c>
    </row>
    <row r="24" spans="1:12" ht="14.25" customHeight="1">
      <c r="A24" s="172" t="s">
        <v>34</v>
      </c>
      <c r="B24" s="198">
        <v>5113924</v>
      </c>
      <c r="C24" s="86">
        <f t="shared" si="0"/>
        <v>2659.3468538741549</v>
      </c>
      <c r="D24" s="86">
        <v>6658</v>
      </c>
      <c r="E24" s="85">
        <v>83463</v>
      </c>
      <c r="F24" s="85">
        <v>469069</v>
      </c>
      <c r="G24" s="86">
        <f t="shared" si="2"/>
        <v>243.92563702548102</v>
      </c>
      <c r="H24" s="85">
        <v>31925</v>
      </c>
      <c r="I24" s="86">
        <f t="shared" si="1"/>
        <v>5614918</v>
      </c>
      <c r="J24" s="87">
        <f t="shared" ref="J24:J58" si="4">I24/L24</f>
        <v>2919.8741549661986</v>
      </c>
      <c r="L24" s="262">
        <v>1923</v>
      </c>
    </row>
    <row r="25" spans="1:12" ht="14.25" customHeight="1">
      <c r="A25" s="172" t="s">
        <v>35</v>
      </c>
      <c r="B25" s="198">
        <v>5680412</v>
      </c>
      <c r="C25" s="86">
        <f t="shared" si="0"/>
        <v>2341.4723825226711</v>
      </c>
      <c r="D25" s="86">
        <v>59524</v>
      </c>
      <c r="E25" s="85">
        <v>111869</v>
      </c>
      <c r="F25" s="85">
        <v>285455</v>
      </c>
      <c r="G25" s="86">
        <f t="shared" si="2"/>
        <v>117.66488046166529</v>
      </c>
      <c r="H25" s="85">
        <v>0</v>
      </c>
      <c r="I25" s="86">
        <f t="shared" si="1"/>
        <v>5965867</v>
      </c>
      <c r="J25" s="87">
        <f t="shared" si="4"/>
        <v>2459.1372629843363</v>
      </c>
      <c r="L25" s="262">
        <v>2426</v>
      </c>
    </row>
    <row r="26" spans="1:12" ht="14.25" customHeight="1">
      <c r="A26" s="172" t="s">
        <v>36</v>
      </c>
      <c r="B26" s="198">
        <v>361780</v>
      </c>
      <c r="C26" s="86">
        <f t="shared" si="0"/>
        <v>1682.6976744186047</v>
      </c>
      <c r="D26" s="86">
        <v>30232</v>
      </c>
      <c r="E26" s="85">
        <v>3458</v>
      </c>
      <c r="F26" s="85">
        <v>103566</v>
      </c>
      <c r="G26" s="86">
        <f t="shared" si="2"/>
        <v>481.70232558139537</v>
      </c>
      <c r="H26" s="85">
        <v>0</v>
      </c>
      <c r="I26" s="86">
        <f t="shared" si="1"/>
        <v>465346</v>
      </c>
      <c r="J26" s="87">
        <f t="shared" si="4"/>
        <v>2164.4</v>
      </c>
      <c r="L26" s="262">
        <v>215</v>
      </c>
    </row>
    <row r="27" spans="1:12" ht="14.25" customHeight="1">
      <c r="A27" s="172" t="s">
        <v>37</v>
      </c>
      <c r="B27" s="198">
        <v>432816</v>
      </c>
      <c r="C27" s="86">
        <f t="shared" si="0"/>
        <v>1833.9661016949153</v>
      </c>
      <c r="D27" s="86">
        <v>0</v>
      </c>
      <c r="E27" s="85">
        <v>6334</v>
      </c>
      <c r="F27" s="85">
        <v>4060</v>
      </c>
      <c r="G27" s="86">
        <f t="shared" si="2"/>
        <v>17.203389830508474</v>
      </c>
      <c r="H27" s="85">
        <v>230</v>
      </c>
      <c r="I27" s="86">
        <f t="shared" si="1"/>
        <v>437106</v>
      </c>
      <c r="J27" s="87">
        <f t="shared" si="4"/>
        <v>1852.1440677966102</v>
      </c>
      <c r="L27" s="262">
        <v>236</v>
      </c>
    </row>
    <row r="28" spans="1:12" ht="14.25" customHeight="1">
      <c r="A28" s="172" t="s">
        <v>38</v>
      </c>
      <c r="B28" s="198">
        <v>754022</v>
      </c>
      <c r="C28" s="86">
        <f t="shared" si="0"/>
        <v>2845.3660377358492</v>
      </c>
      <c r="D28" s="86">
        <v>5946</v>
      </c>
      <c r="E28" s="85">
        <v>11719</v>
      </c>
      <c r="F28" s="85">
        <v>100878</v>
      </c>
      <c r="G28" s="86">
        <f t="shared" si="2"/>
        <v>380.67169811320753</v>
      </c>
      <c r="H28" s="85">
        <v>0</v>
      </c>
      <c r="I28" s="86">
        <f t="shared" si="1"/>
        <v>854900</v>
      </c>
      <c r="J28" s="87">
        <f t="shared" si="4"/>
        <v>3226.0377358490564</v>
      </c>
      <c r="L28" s="262">
        <v>265</v>
      </c>
    </row>
    <row r="29" spans="1:12" ht="14.25" customHeight="1">
      <c r="A29" s="173" t="s">
        <v>72</v>
      </c>
      <c r="B29" s="198">
        <v>19979012</v>
      </c>
      <c r="C29" s="86">
        <f t="shared" si="0"/>
        <v>1844.4435007385525</v>
      </c>
      <c r="D29" s="86">
        <v>1627732</v>
      </c>
      <c r="E29" s="85">
        <v>261201</v>
      </c>
      <c r="F29" s="85">
        <v>2585149</v>
      </c>
      <c r="G29" s="86">
        <f t="shared" si="2"/>
        <v>238.658511816839</v>
      </c>
      <c r="H29" s="85">
        <v>108082</v>
      </c>
      <c r="I29" s="86">
        <f t="shared" si="1"/>
        <v>22672243</v>
      </c>
      <c r="J29" s="87">
        <f t="shared" si="4"/>
        <v>2093.0800406203839</v>
      </c>
      <c r="L29" s="262">
        <v>10832</v>
      </c>
    </row>
    <row r="30" spans="1:12" ht="14.25" customHeight="1">
      <c r="A30" s="172" t="s">
        <v>39</v>
      </c>
      <c r="B30" s="198">
        <v>929247</v>
      </c>
      <c r="C30" s="86">
        <f t="shared" si="0"/>
        <v>2051.317880794702</v>
      </c>
      <c r="D30" s="86">
        <v>148964</v>
      </c>
      <c r="E30" s="85">
        <v>27226</v>
      </c>
      <c r="F30" s="85">
        <v>170027</v>
      </c>
      <c r="G30" s="86">
        <f t="shared" si="2"/>
        <v>375.33554083885213</v>
      </c>
      <c r="H30" s="85">
        <v>0</v>
      </c>
      <c r="I30" s="86">
        <f t="shared" si="1"/>
        <v>1099274</v>
      </c>
      <c r="J30" s="87">
        <f t="shared" si="4"/>
        <v>2426.653421633554</v>
      </c>
      <c r="L30" s="262">
        <v>453</v>
      </c>
    </row>
    <row r="31" spans="1:12" ht="14.25" customHeight="1">
      <c r="A31" s="172" t="s">
        <v>40</v>
      </c>
      <c r="B31" s="198">
        <v>1127865</v>
      </c>
      <c r="C31" s="86">
        <f t="shared" si="0"/>
        <v>1690.952023988006</v>
      </c>
      <c r="D31" s="86">
        <v>77309</v>
      </c>
      <c r="E31" s="85">
        <v>20329</v>
      </c>
      <c r="F31" s="85">
        <v>43939</v>
      </c>
      <c r="G31" s="86">
        <f t="shared" si="2"/>
        <v>65.875562218890551</v>
      </c>
      <c r="H31" s="85">
        <v>3815</v>
      </c>
      <c r="I31" s="86">
        <f t="shared" si="1"/>
        <v>1175619</v>
      </c>
      <c r="J31" s="87">
        <f t="shared" si="4"/>
        <v>1762.5472263868066</v>
      </c>
      <c r="L31" s="262">
        <v>667</v>
      </c>
    </row>
    <row r="32" spans="1:12" ht="14.25" customHeight="1">
      <c r="A32" s="172" t="s">
        <v>41</v>
      </c>
      <c r="B32" s="198">
        <v>4799395</v>
      </c>
      <c r="C32" s="86">
        <f t="shared" si="0"/>
        <v>2160.9162539396666</v>
      </c>
      <c r="D32" s="86">
        <v>49121</v>
      </c>
      <c r="E32" s="85">
        <v>139709</v>
      </c>
      <c r="F32" s="85">
        <v>317407</v>
      </c>
      <c r="G32" s="86">
        <f t="shared" si="2"/>
        <v>142.91175146330482</v>
      </c>
      <c r="H32" s="85">
        <v>26541</v>
      </c>
      <c r="I32" s="86">
        <f t="shared" si="1"/>
        <v>5143343</v>
      </c>
      <c r="J32" s="87">
        <f t="shared" si="4"/>
        <v>2315.7780279153535</v>
      </c>
      <c r="L32" s="262">
        <v>2221</v>
      </c>
    </row>
    <row r="33" spans="1:12" ht="14.25" customHeight="1">
      <c r="A33" s="172" t="s">
        <v>42</v>
      </c>
      <c r="B33" s="198">
        <v>3884868</v>
      </c>
      <c r="C33" s="86">
        <f t="shared" si="0"/>
        <v>2164.2718662952648</v>
      </c>
      <c r="D33" s="86">
        <v>9610</v>
      </c>
      <c r="E33" s="85">
        <v>46905</v>
      </c>
      <c r="F33" s="85">
        <v>80279</v>
      </c>
      <c r="G33" s="86">
        <f t="shared" si="2"/>
        <v>44.72367688022284</v>
      </c>
      <c r="H33" s="85">
        <v>13647</v>
      </c>
      <c r="I33" s="86">
        <f t="shared" si="1"/>
        <v>3978794</v>
      </c>
      <c r="J33" s="87">
        <f t="shared" si="4"/>
        <v>2216.5983286908076</v>
      </c>
      <c r="L33" s="262">
        <v>1795</v>
      </c>
    </row>
    <row r="34" spans="1:12" ht="14.25" customHeight="1">
      <c r="A34" s="172" t="s">
        <v>43</v>
      </c>
      <c r="B34" s="198">
        <v>3104615</v>
      </c>
      <c r="C34" s="86">
        <f t="shared" si="0"/>
        <v>1963.7033523086654</v>
      </c>
      <c r="D34" s="86">
        <v>14586</v>
      </c>
      <c r="E34" s="85">
        <v>5464</v>
      </c>
      <c r="F34" s="85">
        <v>221863</v>
      </c>
      <c r="G34" s="86">
        <f t="shared" si="2"/>
        <v>140.33080328905757</v>
      </c>
      <c r="H34" s="85">
        <v>17183</v>
      </c>
      <c r="I34" s="86">
        <f t="shared" si="1"/>
        <v>3343661</v>
      </c>
      <c r="J34" s="87">
        <f t="shared" si="4"/>
        <v>2114.9025932953828</v>
      </c>
      <c r="L34" s="262">
        <v>1581</v>
      </c>
    </row>
    <row r="35" spans="1:12" ht="14.25" customHeight="1">
      <c r="A35" s="172" t="s">
        <v>44</v>
      </c>
      <c r="B35" s="198">
        <v>1038733</v>
      </c>
      <c r="C35" s="86">
        <f t="shared" si="0"/>
        <v>2398.9214780600464</v>
      </c>
      <c r="D35" s="86">
        <v>0</v>
      </c>
      <c r="E35" s="85">
        <v>14602.39</v>
      </c>
      <c r="F35" s="85">
        <v>8102</v>
      </c>
      <c r="G35" s="86">
        <f t="shared" si="2"/>
        <v>18.711316397228636</v>
      </c>
      <c r="H35" s="85">
        <v>0</v>
      </c>
      <c r="I35" s="86">
        <f t="shared" si="1"/>
        <v>1046835</v>
      </c>
      <c r="J35" s="87">
        <f t="shared" si="4"/>
        <v>2417.6327944572749</v>
      </c>
      <c r="L35" s="262">
        <v>433</v>
      </c>
    </row>
    <row r="36" spans="1:12" ht="14.25" customHeight="1">
      <c r="A36" s="172" t="s">
        <v>45</v>
      </c>
      <c r="B36" s="198">
        <v>500165</v>
      </c>
      <c r="C36" s="86">
        <f t="shared" si="0"/>
        <v>2404.6394230769229</v>
      </c>
      <c r="D36" s="86">
        <v>0</v>
      </c>
      <c r="E36" s="85">
        <v>1042</v>
      </c>
      <c r="F36" s="85">
        <v>10323</v>
      </c>
      <c r="G36" s="86">
        <f t="shared" si="2"/>
        <v>49.629807692307693</v>
      </c>
      <c r="H36" s="85">
        <v>0</v>
      </c>
      <c r="I36" s="86">
        <f t="shared" si="1"/>
        <v>510488</v>
      </c>
      <c r="J36" s="87">
        <f t="shared" si="4"/>
        <v>2454.2692307692309</v>
      </c>
      <c r="L36" s="262">
        <v>208</v>
      </c>
    </row>
    <row r="37" spans="1:12" ht="14.25" customHeight="1">
      <c r="A37" s="172" t="s">
        <v>46</v>
      </c>
      <c r="B37" s="198">
        <v>2522589</v>
      </c>
      <c r="C37" s="86">
        <f t="shared" ref="C37:C58" si="5">B37/L37</f>
        <v>2163.4554030874788</v>
      </c>
      <c r="D37" s="86">
        <v>4007</v>
      </c>
      <c r="E37" s="85">
        <v>19141</v>
      </c>
      <c r="F37" s="85">
        <v>36004</v>
      </c>
      <c r="G37" s="86">
        <f t="shared" si="2"/>
        <v>30.878216123499143</v>
      </c>
      <c r="H37" s="85">
        <v>0</v>
      </c>
      <c r="I37" s="86">
        <f t="shared" ref="I37:I58" si="6">H37+F37+B37</f>
        <v>2558593</v>
      </c>
      <c r="J37" s="87">
        <f t="shared" si="4"/>
        <v>2194.3336192109778</v>
      </c>
      <c r="L37" s="262">
        <v>1166</v>
      </c>
    </row>
    <row r="38" spans="1:12" ht="14.25" customHeight="1">
      <c r="A38" s="172" t="s">
        <v>47</v>
      </c>
      <c r="B38" s="198">
        <v>2092945</v>
      </c>
      <c r="C38" s="86">
        <f t="shared" si="5"/>
        <v>2552.3719512195121</v>
      </c>
      <c r="D38" s="86">
        <v>382</v>
      </c>
      <c r="E38" s="85">
        <v>26681</v>
      </c>
      <c r="F38" s="85">
        <v>33583</v>
      </c>
      <c r="G38" s="86">
        <f t="shared" si="2"/>
        <v>40.954878048780486</v>
      </c>
      <c r="H38" s="85">
        <v>0</v>
      </c>
      <c r="I38" s="86">
        <f t="shared" si="6"/>
        <v>2126528</v>
      </c>
      <c r="J38" s="87">
        <f t="shared" si="4"/>
        <v>2593.3268292682928</v>
      </c>
      <c r="L38" s="262">
        <v>820</v>
      </c>
    </row>
    <row r="39" spans="1:12" ht="14.25" customHeight="1">
      <c r="A39" s="172" t="s">
        <v>48</v>
      </c>
      <c r="B39" s="198">
        <v>2248735</v>
      </c>
      <c r="C39" s="86">
        <f t="shared" si="5"/>
        <v>2035.0542986425339</v>
      </c>
      <c r="D39" s="86">
        <v>235243</v>
      </c>
      <c r="E39" s="85">
        <v>47630</v>
      </c>
      <c r="F39" s="85">
        <v>243876</v>
      </c>
      <c r="G39" s="86">
        <f t="shared" si="2"/>
        <v>220.70226244343891</v>
      </c>
      <c r="H39" s="85">
        <v>12942</v>
      </c>
      <c r="I39" s="86">
        <f t="shared" si="6"/>
        <v>2505553</v>
      </c>
      <c r="J39" s="87">
        <f t="shared" si="4"/>
        <v>2267.4687782805431</v>
      </c>
      <c r="L39" s="262">
        <v>1105</v>
      </c>
    </row>
    <row r="40" spans="1:12" ht="14.25" customHeight="1">
      <c r="A40" s="172" t="s">
        <v>49</v>
      </c>
      <c r="B40" s="198">
        <v>240907</v>
      </c>
      <c r="C40" s="86">
        <f t="shared" si="5"/>
        <v>2433.4040404040402</v>
      </c>
      <c r="D40" s="86">
        <v>2062</v>
      </c>
      <c r="E40" s="85">
        <v>4034</v>
      </c>
      <c r="F40" s="85">
        <v>4430</v>
      </c>
      <c r="G40" s="86">
        <f t="shared" si="2"/>
        <v>44.747474747474747</v>
      </c>
      <c r="H40" s="85">
        <v>0</v>
      </c>
      <c r="I40" s="86">
        <f t="shared" si="6"/>
        <v>245337</v>
      </c>
      <c r="J40" s="87">
        <f t="shared" si="4"/>
        <v>2478.151515151515</v>
      </c>
      <c r="L40" s="262">
        <v>99</v>
      </c>
    </row>
    <row r="41" spans="1:12" ht="14.25" customHeight="1">
      <c r="A41" s="172" t="s">
        <v>50</v>
      </c>
      <c r="B41" s="198">
        <v>3470307</v>
      </c>
      <c r="C41" s="86">
        <f t="shared" si="5"/>
        <v>2105.7688106796118</v>
      </c>
      <c r="D41" s="86">
        <v>447475</v>
      </c>
      <c r="E41" s="85">
        <v>105785</v>
      </c>
      <c r="F41" s="85">
        <v>1014267</v>
      </c>
      <c r="G41" s="86">
        <f t="shared" si="2"/>
        <v>615.45327669902917</v>
      </c>
      <c r="H41" s="85">
        <v>84666</v>
      </c>
      <c r="I41" s="86">
        <f t="shared" si="6"/>
        <v>4569240</v>
      </c>
      <c r="J41" s="87">
        <f t="shared" si="4"/>
        <v>2772.5970873786409</v>
      </c>
      <c r="L41" s="262">
        <v>1648</v>
      </c>
    </row>
    <row r="42" spans="1:12" ht="14.25" customHeight="1">
      <c r="A42" s="172" t="s">
        <v>51</v>
      </c>
      <c r="B42" s="198">
        <v>2116923</v>
      </c>
      <c r="C42" s="86">
        <f t="shared" si="5"/>
        <v>2464.4039580908034</v>
      </c>
      <c r="D42" s="86">
        <v>12842</v>
      </c>
      <c r="E42" s="85">
        <v>35025</v>
      </c>
      <c r="F42" s="85">
        <v>33631</v>
      </c>
      <c r="G42" s="86">
        <f t="shared" si="2"/>
        <v>39.151338766006987</v>
      </c>
      <c r="H42" s="85">
        <v>384</v>
      </c>
      <c r="I42" s="86">
        <f t="shared" si="6"/>
        <v>2150938</v>
      </c>
      <c r="J42" s="87">
        <f t="shared" si="4"/>
        <v>2504.0023282887078</v>
      </c>
      <c r="L42" s="262">
        <v>859</v>
      </c>
    </row>
    <row r="43" spans="1:12" ht="14.25" customHeight="1">
      <c r="A43" s="172" t="s">
        <v>52</v>
      </c>
      <c r="B43" s="198">
        <v>1692489</v>
      </c>
      <c r="C43" s="86">
        <f t="shared" si="5"/>
        <v>2153.2938931297708</v>
      </c>
      <c r="D43" s="86">
        <v>54928</v>
      </c>
      <c r="E43" s="85">
        <v>39793</v>
      </c>
      <c r="F43" s="85">
        <v>140155</v>
      </c>
      <c r="G43" s="86">
        <f t="shared" si="2"/>
        <v>178.31424936386767</v>
      </c>
      <c r="H43" s="85">
        <v>0</v>
      </c>
      <c r="I43" s="86">
        <f t="shared" si="6"/>
        <v>1832644</v>
      </c>
      <c r="J43" s="87">
        <f t="shared" si="4"/>
        <v>2331.6081424936388</v>
      </c>
      <c r="L43" s="262">
        <v>786</v>
      </c>
    </row>
    <row r="44" spans="1:12" ht="14.25" customHeight="1">
      <c r="A44" s="172" t="s">
        <v>53</v>
      </c>
      <c r="B44" s="198">
        <v>579200</v>
      </c>
      <c r="C44" s="86">
        <f t="shared" si="5"/>
        <v>1412.6829268292684</v>
      </c>
      <c r="D44" s="86">
        <v>553</v>
      </c>
      <c r="E44" s="85">
        <v>-14405</v>
      </c>
      <c r="F44" s="85">
        <v>30564</v>
      </c>
      <c r="G44" s="86">
        <f t="shared" si="2"/>
        <v>74.546341463414635</v>
      </c>
      <c r="H44" s="85">
        <v>0</v>
      </c>
      <c r="I44" s="86">
        <f t="shared" si="6"/>
        <v>609764</v>
      </c>
      <c r="J44" s="87">
        <f t="shared" si="4"/>
        <v>1487.2292682926829</v>
      </c>
      <c r="L44" s="262">
        <v>410</v>
      </c>
    </row>
    <row r="45" spans="1:12" ht="14.25" customHeight="1">
      <c r="A45" s="172" t="s">
        <v>54</v>
      </c>
      <c r="B45" s="198">
        <v>1367941</v>
      </c>
      <c r="C45" s="86">
        <f t="shared" si="5"/>
        <v>2023.5813609467455</v>
      </c>
      <c r="D45" s="86">
        <v>2389</v>
      </c>
      <c r="E45" s="85">
        <v>18020</v>
      </c>
      <c r="F45" s="85">
        <v>56097</v>
      </c>
      <c r="G45" s="86">
        <f t="shared" si="2"/>
        <v>82.98372781065089</v>
      </c>
      <c r="H45" s="85">
        <v>632</v>
      </c>
      <c r="I45" s="86">
        <f t="shared" si="6"/>
        <v>1424670</v>
      </c>
      <c r="J45" s="87">
        <f t="shared" si="4"/>
        <v>2107.5</v>
      </c>
      <c r="L45" s="262">
        <v>676</v>
      </c>
    </row>
    <row r="46" spans="1:12" ht="14.25" customHeight="1">
      <c r="A46" s="172" t="s">
        <v>55</v>
      </c>
      <c r="B46" s="198">
        <v>2906935</v>
      </c>
      <c r="C46" s="86">
        <f t="shared" si="5"/>
        <v>1973.479293957909</v>
      </c>
      <c r="D46" s="86">
        <v>114058</v>
      </c>
      <c r="E46" s="85">
        <v>82374</v>
      </c>
      <c r="F46" s="85">
        <v>697837</v>
      </c>
      <c r="G46" s="86">
        <f t="shared" si="2"/>
        <v>473.75220638153428</v>
      </c>
      <c r="H46" s="85">
        <v>279</v>
      </c>
      <c r="I46" s="86">
        <f t="shared" si="6"/>
        <v>3605051</v>
      </c>
      <c r="J46" s="87">
        <f t="shared" si="4"/>
        <v>2447.4209097080789</v>
      </c>
      <c r="L46" s="262">
        <v>1473</v>
      </c>
    </row>
    <row r="47" spans="1:12" ht="14.25" customHeight="1">
      <c r="A47" s="172" t="s">
        <v>56</v>
      </c>
      <c r="B47" s="198">
        <v>1333511</v>
      </c>
      <c r="C47" s="86">
        <f t="shared" si="5"/>
        <v>2437.8628884826326</v>
      </c>
      <c r="D47" s="86">
        <v>4424</v>
      </c>
      <c r="E47" s="85">
        <v>23604</v>
      </c>
      <c r="F47" s="85">
        <v>19733</v>
      </c>
      <c r="G47" s="86">
        <f t="shared" si="2"/>
        <v>36.074954296160875</v>
      </c>
      <c r="H47" s="85">
        <v>1603</v>
      </c>
      <c r="I47" s="86">
        <f t="shared" si="6"/>
        <v>1354847</v>
      </c>
      <c r="J47" s="87">
        <f t="shared" si="4"/>
        <v>2476.8683729433274</v>
      </c>
      <c r="L47" s="262">
        <v>547</v>
      </c>
    </row>
    <row r="48" spans="1:12" ht="14.25" customHeight="1">
      <c r="A48" s="172" t="s">
        <v>58</v>
      </c>
      <c r="B48" s="198">
        <v>24209478</v>
      </c>
      <c r="C48" s="86">
        <f t="shared" si="5"/>
        <v>2408.4239952248308</v>
      </c>
      <c r="D48" s="86">
        <v>6876591</v>
      </c>
      <c r="E48" s="85">
        <v>664128</v>
      </c>
      <c r="F48" s="85">
        <v>20791826</v>
      </c>
      <c r="G48" s="86">
        <f t="shared" si="2"/>
        <v>2068.4267807401511</v>
      </c>
      <c r="H48" s="85">
        <v>296261</v>
      </c>
      <c r="I48" s="86">
        <f t="shared" si="6"/>
        <v>45297565</v>
      </c>
      <c r="J48" s="87">
        <f t="shared" si="4"/>
        <v>4506.3236171906092</v>
      </c>
      <c r="L48" s="262">
        <v>10052</v>
      </c>
    </row>
    <row r="49" spans="1:12" ht="14.25" customHeight="1">
      <c r="A49" s="172" t="s">
        <v>59</v>
      </c>
      <c r="B49" s="198">
        <v>3184858</v>
      </c>
      <c r="C49" s="86">
        <f t="shared" si="5"/>
        <v>2924.57116620753</v>
      </c>
      <c r="D49" s="86">
        <v>1231294</v>
      </c>
      <c r="E49" s="85">
        <v>33734</v>
      </c>
      <c r="F49" s="85">
        <v>619506</v>
      </c>
      <c r="G49" s="86">
        <f t="shared" si="2"/>
        <v>568.87603305785126</v>
      </c>
      <c r="H49" s="85">
        <v>0</v>
      </c>
      <c r="I49" s="86">
        <f t="shared" si="6"/>
        <v>3804364</v>
      </c>
      <c r="J49" s="87">
        <f t="shared" si="4"/>
        <v>3493.4471992653812</v>
      </c>
      <c r="L49" s="262">
        <v>1089</v>
      </c>
    </row>
    <row r="50" spans="1:12" ht="14.25" customHeight="1">
      <c r="A50" s="203" t="s">
        <v>60</v>
      </c>
      <c r="B50" s="198">
        <v>597452</v>
      </c>
      <c r="C50" s="86">
        <f t="shared" si="5"/>
        <v>1843.9876543209878</v>
      </c>
      <c r="D50" s="86">
        <v>14324</v>
      </c>
      <c r="E50" s="85">
        <v>5662</v>
      </c>
      <c r="F50" s="85">
        <v>21715</v>
      </c>
      <c r="G50" s="86">
        <f t="shared" si="2"/>
        <v>67.021604938271608</v>
      </c>
      <c r="H50" s="85">
        <v>0</v>
      </c>
      <c r="I50" s="86">
        <f t="shared" si="6"/>
        <v>619167</v>
      </c>
      <c r="J50" s="87">
        <f t="shared" si="4"/>
        <v>1911.0092592592594</v>
      </c>
      <c r="L50" s="262">
        <v>324</v>
      </c>
    </row>
    <row r="51" spans="1:12" ht="14.25" customHeight="1">
      <c r="A51" s="172" t="s">
        <v>61</v>
      </c>
      <c r="B51" s="198">
        <v>1232725</v>
      </c>
      <c r="C51" s="86">
        <f t="shared" si="5"/>
        <v>1882.0229007633588</v>
      </c>
      <c r="D51" s="86">
        <v>27093</v>
      </c>
      <c r="E51" s="85">
        <v>4633</v>
      </c>
      <c r="F51" s="85">
        <v>40856</v>
      </c>
      <c r="G51" s="86">
        <f t="shared" si="2"/>
        <v>62.375572519083967</v>
      </c>
      <c r="H51" s="85">
        <v>633</v>
      </c>
      <c r="I51" s="86">
        <f t="shared" si="6"/>
        <v>1274214</v>
      </c>
      <c r="J51" s="87">
        <f t="shared" si="4"/>
        <v>1945.3648854961832</v>
      </c>
      <c r="L51" s="262">
        <v>655</v>
      </c>
    </row>
    <row r="52" spans="1:12" ht="14.25" customHeight="1">
      <c r="A52" s="172" t="s">
        <v>62</v>
      </c>
      <c r="B52" s="198">
        <v>884257</v>
      </c>
      <c r="C52" s="86">
        <f t="shared" si="5"/>
        <v>1905.7262931034484</v>
      </c>
      <c r="D52" s="86">
        <v>15089</v>
      </c>
      <c r="E52" s="85">
        <v>3426</v>
      </c>
      <c r="F52" s="85">
        <v>28521</v>
      </c>
      <c r="G52" s="86">
        <f t="shared" si="2"/>
        <v>61.467672413793103</v>
      </c>
      <c r="H52" s="85">
        <v>3293</v>
      </c>
      <c r="I52" s="86">
        <f t="shared" si="6"/>
        <v>916071</v>
      </c>
      <c r="J52" s="87">
        <f t="shared" si="4"/>
        <v>1974.2909482758621</v>
      </c>
      <c r="L52" s="262">
        <v>464</v>
      </c>
    </row>
    <row r="53" spans="1:12" ht="14.25" customHeight="1">
      <c r="A53" s="172" t="s">
        <v>63</v>
      </c>
      <c r="B53" s="198">
        <v>2187804</v>
      </c>
      <c r="C53" s="86">
        <f t="shared" si="5"/>
        <v>1729.4893280632411</v>
      </c>
      <c r="D53" s="86">
        <v>96185</v>
      </c>
      <c r="E53" s="85">
        <v>15428</v>
      </c>
      <c r="F53" s="85">
        <v>152666</v>
      </c>
      <c r="G53" s="86">
        <f t="shared" si="2"/>
        <v>120.68458498023715</v>
      </c>
      <c r="H53" s="85">
        <v>4021</v>
      </c>
      <c r="I53" s="86">
        <f t="shared" si="6"/>
        <v>2344491</v>
      </c>
      <c r="J53" s="87">
        <f t="shared" si="4"/>
        <v>1853.3525691699604</v>
      </c>
      <c r="L53" s="262">
        <v>1265</v>
      </c>
    </row>
    <row r="54" spans="1:12" ht="14.25" customHeight="1">
      <c r="A54" s="172" t="s">
        <v>64</v>
      </c>
      <c r="B54" s="198">
        <v>480822</v>
      </c>
      <c r="C54" s="86">
        <f t="shared" si="5"/>
        <v>1893</v>
      </c>
      <c r="D54" s="86">
        <v>7064</v>
      </c>
      <c r="E54" s="85">
        <v>2478</v>
      </c>
      <c r="F54" s="85">
        <v>42614</v>
      </c>
      <c r="G54" s="86">
        <f t="shared" si="2"/>
        <v>167.77165354330708</v>
      </c>
      <c r="H54" s="85">
        <v>0</v>
      </c>
      <c r="I54" s="86">
        <f t="shared" si="6"/>
        <v>523436</v>
      </c>
      <c r="J54" s="87">
        <f t="shared" si="4"/>
        <v>2060.7716535433069</v>
      </c>
      <c r="L54" s="262">
        <v>254</v>
      </c>
    </row>
    <row r="55" spans="1:12" ht="14.25" customHeight="1">
      <c r="A55" s="172" t="s">
        <v>65</v>
      </c>
      <c r="B55" s="198">
        <f>90927075-9600000</f>
        <v>81327075</v>
      </c>
      <c r="C55" s="86">
        <f t="shared" si="5"/>
        <v>2167.3926658316232</v>
      </c>
      <c r="D55" s="86">
        <f>18455185-9600000</f>
        <v>8855185</v>
      </c>
      <c r="E55" s="85">
        <v>2967946</v>
      </c>
      <c r="F55" s="85">
        <v>16875856</v>
      </c>
      <c r="G55" s="86">
        <f t="shared" si="2"/>
        <v>449.7469818511313</v>
      </c>
      <c r="H55" s="85">
        <v>1574629</v>
      </c>
      <c r="I55" s="86">
        <f t="shared" si="6"/>
        <v>99777560</v>
      </c>
      <c r="J55" s="87">
        <f t="shared" si="4"/>
        <v>2659.1040162033951</v>
      </c>
      <c r="L55" s="262">
        <v>37523</v>
      </c>
    </row>
    <row r="56" spans="1:12" ht="14.25" customHeight="1">
      <c r="A56" s="172" t="s">
        <v>66</v>
      </c>
      <c r="B56" s="198">
        <v>405927</v>
      </c>
      <c r="C56" s="86">
        <f t="shared" si="5"/>
        <v>1836.7737556561085</v>
      </c>
      <c r="D56" s="86">
        <v>1670</v>
      </c>
      <c r="E56" s="85">
        <v>2687</v>
      </c>
      <c r="F56" s="85">
        <v>58265</v>
      </c>
      <c r="G56" s="86">
        <f t="shared" si="2"/>
        <v>263.6425339366516</v>
      </c>
      <c r="H56" s="85">
        <v>0</v>
      </c>
      <c r="I56" s="86">
        <f t="shared" si="6"/>
        <v>464192</v>
      </c>
      <c r="J56" s="87">
        <f t="shared" si="4"/>
        <v>2100.4162895927602</v>
      </c>
      <c r="L56" s="262">
        <v>221</v>
      </c>
    </row>
    <row r="57" spans="1:12" ht="14.25" customHeight="1" thickBot="1">
      <c r="A57" s="182" t="s">
        <v>67</v>
      </c>
      <c r="B57" s="199">
        <v>2090895</v>
      </c>
      <c r="C57" s="92">
        <f t="shared" si="5"/>
        <v>2184.8432601880877</v>
      </c>
      <c r="D57" s="92">
        <v>133546</v>
      </c>
      <c r="E57" s="91">
        <v>25444</v>
      </c>
      <c r="F57" s="91">
        <v>160534</v>
      </c>
      <c r="G57" s="92">
        <f t="shared" si="2"/>
        <v>167.7471264367816</v>
      </c>
      <c r="H57" s="91">
        <v>4591</v>
      </c>
      <c r="I57" s="92">
        <f t="shared" si="6"/>
        <v>2256020</v>
      </c>
      <c r="J57" s="93">
        <f t="shared" si="4"/>
        <v>2357.3876698014628</v>
      </c>
      <c r="L57" s="262">
        <v>957</v>
      </c>
    </row>
    <row r="58" spans="1:12" ht="20.100000000000001" customHeight="1" thickBot="1">
      <c r="A58" s="204" t="s">
        <v>68</v>
      </c>
      <c r="B58" s="200">
        <f>SUM(B5:B57)</f>
        <v>384856122.09000003</v>
      </c>
      <c r="C58" s="94">
        <f t="shared" si="5"/>
        <v>2237.2624394114673</v>
      </c>
      <c r="D58" s="94">
        <f>SUM(D5:D57)</f>
        <v>23054652</v>
      </c>
      <c r="E58" s="94">
        <f>SUM(E5:E57)</f>
        <v>13046871.390000001</v>
      </c>
      <c r="F58" s="94">
        <f>SUM(F5:F57)</f>
        <v>124529353.75</v>
      </c>
      <c r="G58" s="94">
        <f t="shared" si="2"/>
        <v>723.91948512100271</v>
      </c>
      <c r="H58" s="94">
        <f t="shared" ref="H58" si="7">SUM(H5:H57)</f>
        <v>5602901</v>
      </c>
      <c r="I58" s="94">
        <f t="shared" si="6"/>
        <v>514988376.84000003</v>
      </c>
      <c r="J58" s="95">
        <f t="shared" si="4"/>
        <v>2993.7529536510078</v>
      </c>
      <c r="L58" s="262">
        <f>SUM(L5:L57)</f>
        <v>172021</v>
      </c>
    </row>
    <row r="59" spans="1:12" ht="18" customHeight="1" thickBot="1">
      <c r="A59" s="205" t="s">
        <v>172</v>
      </c>
      <c r="B59" s="201">
        <v>389558607</v>
      </c>
      <c r="C59" s="89">
        <v>2266.8789104324751</v>
      </c>
      <c r="D59" s="89">
        <v>23560091</v>
      </c>
      <c r="E59" s="89">
        <v>14274085</v>
      </c>
      <c r="F59" s="89">
        <v>107725365</v>
      </c>
      <c r="G59" s="89">
        <v>626.86423467250131</v>
      </c>
      <c r="H59" s="89">
        <v>5853837</v>
      </c>
      <c r="I59" s="89">
        <v>503137809</v>
      </c>
      <c r="J59" s="90">
        <v>2927.8071842558538</v>
      </c>
      <c r="L59" s="262">
        <v>170897</v>
      </c>
    </row>
  </sheetData>
  <sheetProtection sheet="1" objects="1" scenarios="1"/>
  <mergeCells count="7">
    <mergeCell ref="A2:A4"/>
    <mergeCell ref="B2:C3"/>
    <mergeCell ref="I2:J3"/>
    <mergeCell ref="F2:G3"/>
    <mergeCell ref="D3:D4"/>
    <mergeCell ref="E3:E4"/>
    <mergeCell ref="H2:H4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1.25"/>
  <cols>
    <col min="1" max="1" width="20.7109375" style="17" customWidth="1"/>
    <col min="2" max="2" width="12.7109375" style="17" customWidth="1"/>
    <col min="3" max="3" width="10.7109375" style="17" customWidth="1"/>
    <col min="4" max="4" width="9.7109375" style="28" customWidth="1"/>
    <col min="5" max="6" width="11.7109375" style="28" customWidth="1"/>
    <col min="7" max="8" width="8.7109375" style="28" customWidth="1"/>
    <col min="9" max="10" width="8.7109375" style="17" customWidth="1"/>
    <col min="11" max="16384" width="10.7109375" style="17"/>
  </cols>
  <sheetData>
    <row r="1" spans="1:10" s="21" customFormat="1" ht="30" customHeight="1" thickBot="1">
      <c r="A1" s="149" t="s">
        <v>173</v>
      </c>
      <c r="B1" s="150"/>
      <c r="C1" s="150"/>
      <c r="D1" s="150"/>
      <c r="E1" s="150"/>
      <c r="F1" s="150"/>
      <c r="G1" s="150"/>
      <c r="H1" s="279" t="s">
        <v>174</v>
      </c>
      <c r="I1" s="279"/>
      <c r="J1" s="279"/>
    </row>
    <row r="2" spans="1:10" ht="12.6" customHeight="1" thickBot="1">
      <c r="A2" s="270" t="s">
        <v>0</v>
      </c>
      <c r="B2" s="96" t="s">
        <v>77</v>
      </c>
      <c r="C2" s="97" t="s">
        <v>78</v>
      </c>
      <c r="D2" s="97" t="s">
        <v>79</v>
      </c>
      <c r="E2" s="96" t="s">
        <v>80</v>
      </c>
      <c r="F2" s="96"/>
      <c r="G2" s="96" t="s">
        <v>81</v>
      </c>
      <c r="H2" s="280" t="s">
        <v>82</v>
      </c>
      <c r="I2" s="280"/>
      <c r="J2" s="281" t="s">
        <v>175</v>
      </c>
    </row>
    <row r="3" spans="1:10" ht="12.6" customHeight="1" thickBot="1">
      <c r="A3" s="271"/>
      <c r="B3" s="98" t="s">
        <v>83</v>
      </c>
      <c r="C3" s="98" t="s">
        <v>84</v>
      </c>
      <c r="D3" s="98" t="s">
        <v>85</v>
      </c>
      <c r="E3" s="99" t="s">
        <v>86</v>
      </c>
      <c r="F3" s="99"/>
      <c r="G3" s="98" t="s">
        <v>87</v>
      </c>
      <c r="H3" s="284">
        <v>2010</v>
      </c>
      <c r="I3" s="284">
        <v>2011</v>
      </c>
      <c r="J3" s="282"/>
    </row>
    <row r="4" spans="1:10" ht="12.6" customHeight="1" thickBot="1">
      <c r="A4" s="272"/>
      <c r="B4" s="100" t="s">
        <v>88</v>
      </c>
      <c r="C4" s="100" t="s">
        <v>89</v>
      </c>
      <c r="D4" s="109" t="s">
        <v>90</v>
      </c>
      <c r="E4" s="113" t="s">
        <v>0</v>
      </c>
      <c r="F4" s="110" t="s">
        <v>91</v>
      </c>
      <c r="G4" s="100" t="s">
        <v>13</v>
      </c>
      <c r="H4" s="285"/>
      <c r="I4" s="285"/>
      <c r="J4" s="283"/>
    </row>
    <row r="5" spans="1:10" ht="14.25" customHeight="1">
      <c r="A5" s="118" t="s">
        <v>15</v>
      </c>
      <c r="B5" s="124">
        <v>211241254.85999995</v>
      </c>
      <c r="C5" s="125">
        <f>B5/'Impots percu en 2010'!L5</f>
        <v>6406.491822400144</v>
      </c>
      <c r="D5" s="126">
        <f t="shared" ref="D5:D36" si="0">(C5/$C$58*100)</f>
        <v>133.92572213595466</v>
      </c>
      <c r="E5" s="114">
        <v>70357046.670000002</v>
      </c>
      <c r="F5" s="1">
        <v>147137698</v>
      </c>
      <c r="G5" s="41">
        <f>E5/F5*100</f>
        <v>47.817145181923401</v>
      </c>
      <c r="H5" s="135">
        <v>62</v>
      </c>
      <c r="I5" s="136">
        <v>62</v>
      </c>
      <c r="J5" s="247"/>
    </row>
    <row r="6" spans="1:10" ht="14.25" customHeight="1">
      <c r="A6" s="119" t="s">
        <v>16</v>
      </c>
      <c r="B6" s="127">
        <v>12594699.020000001</v>
      </c>
      <c r="C6" s="128">
        <f>B6/'Impots percu en 2010'!L6</f>
        <v>4925.576464606962</v>
      </c>
      <c r="D6" s="129">
        <f t="shared" si="0"/>
        <v>102.96764645072361</v>
      </c>
      <c r="E6" s="114">
        <v>6389843.4699999997</v>
      </c>
      <c r="F6" s="1">
        <v>12777020.74</v>
      </c>
      <c r="G6" s="41">
        <f t="shared" ref="G6:G58" si="1">E6/F6*100</f>
        <v>50.01043357467384</v>
      </c>
      <c r="H6" s="137">
        <v>65</v>
      </c>
      <c r="I6" s="138">
        <v>65</v>
      </c>
      <c r="J6" s="247"/>
    </row>
    <row r="7" spans="1:10" ht="14.25" customHeight="1">
      <c r="A7" s="119" t="s">
        <v>18</v>
      </c>
      <c r="B7" s="127">
        <v>20061040.57</v>
      </c>
      <c r="C7" s="128">
        <f>B7/'Impots percu en 2010'!L7</f>
        <v>6390.9017425931825</v>
      </c>
      <c r="D7" s="129">
        <f t="shared" si="0"/>
        <v>133.59981635878592</v>
      </c>
      <c r="E7" s="114">
        <v>9145543.0600000005</v>
      </c>
      <c r="F7" s="1">
        <v>19088032.77</v>
      </c>
      <c r="G7" s="41">
        <f t="shared" si="1"/>
        <v>47.912444253415856</v>
      </c>
      <c r="H7" s="137">
        <v>61</v>
      </c>
      <c r="I7" s="138">
        <v>61</v>
      </c>
      <c r="J7" s="247"/>
    </row>
    <row r="8" spans="1:10" ht="14.25" customHeight="1">
      <c r="A8" s="120" t="s">
        <v>71</v>
      </c>
      <c r="B8" s="127">
        <v>26249014.650000002</v>
      </c>
      <c r="C8" s="128">
        <f>B8/'Impots percu en 2010'!L8</f>
        <v>5442.4662347086878</v>
      </c>
      <c r="D8" s="129">
        <f t="shared" si="0"/>
        <v>113.77306658464437</v>
      </c>
      <c r="E8" s="114">
        <v>8821967.0800000001</v>
      </c>
      <c r="F8" s="1">
        <v>22271564.789999999</v>
      </c>
      <c r="G8" s="41">
        <f t="shared" si="1"/>
        <v>39.610899203459162</v>
      </c>
      <c r="H8" s="137">
        <v>52</v>
      </c>
      <c r="I8" s="138">
        <v>52</v>
      </c>
      <c r="J8" s="247"/>
    </row>
    <row r="9" spans="1:10" ht="14.25" customHeight="1">
      <c r="A9" s="119" t="s">
        <v>19</v>
      </c>
      <c r="B9" s="127">
        <v>7559032.6600000001</v>
      </c>
      <c r="C9" s="128">
        <f>B9/'Impots percu en 2010'!L9</f>
        <v>4953.4945347313242</v>
      </c>
      <c r="D9" s="129">
        <f t="shared" si="0"/>
        <v>103.55126503726019</v>
      </c>
      <c r="E9" s="114">
        <v>2707240.81</v>
      </c>
      <c r="F9" s="1">
        <v>5791146.3499999996</v>
      </c>
      <c r="G9" s="41">
        <f t="shared" si="1"/>
        <v>46.747925995688234</v>
      </c>
      <c r="H9" s="137">
        <v>61</v>
      </c>
      <c r="I9" s="138">
        <v>61</v>
      </c>
      <c r="J9" s="247"/>
    </row>
    <row r="10" spans="1:10" ht="14.25" customHeight="1">
      <c r="A10" s="119" t="s">
        <v>20</v>
      </c>
      <c r="B10" s="127">
        <v>7923741.2099999981</v>
      </c>
      <c r="C10" s="128">
        <f>B10/'Impots percu en 2010'!L10</f>
        <v>4174.7846206533186</v>
      </c>
      <c r="D10" s="129">
        <f t="shared" si="0"/>
        <v>87.272576096664167</v>
      </c>
      <c r="E10" s="114">
        <v>3898842.86</v>
      </c>
      <c r="F10" s="1">
        <v>6848869.9500000002</v>
      </c>
      <c r="G10" s="41">
        <f t="shared" si="1"/>
        <v>56.926805275372473</v>
      </c>
      <c r="H10" s="137">
        <v>74</v>
      </c>
      <c r="I10" s="138">
        <v>74</v>
      </c>
      <c r="J10" s="247"/>
    </row>
    <row r="11" spans="1:10" ht="14.25" customHeight="1">
      <c r="A11" s="119" t="s">
        <v>21</v>
      </c>
      <c r="B11" s="127">
        <v>1365093.1</v>
      </c>
      <c r="C11" s="128">
        <f>B11/'Impots percu en 2010'!L11</f>
        <v>5037.2439114391145</v>
      </c>
      <c r="D11" s="129">
        <f t="shared" si="0"/>
        <v>105.30201975059796</v>
      </c>
      <c r="E11" s="114">
        <v>730622.73</v>
      </c>
      <c r="F11" s="1">
        <v>1358903.13</v>
      </c>
      <c r="G11" s="41">
        <f t="shared" si="1"/>
        <v>53.765622719553242</v>
      </c>
      <c r="H11" s="137">
        <v>70</v>
      </c>
      <c r="I11" s="138">
        <v>70</v>
      </c>
      <c r="J11" s="247"/>
    </row>
    <row r="12" spans="1:10" ht="14.25" customHeight="1">
      <c r="A12" s="119" t="s">
        <v>22</v>
      </c>
      <c r="B12" s="127">
        <v>22085301.009999994</v>
      </c>
      <c r="C12" s="128">
        <f>B12/'Impots percu en 2010'!L12</f>
        <v>4969.6896962196206</v>
      </c>
      <c r="D12" s="129">
        <f t="shared" si="0"/>
        <v>103.8898198590809</v>
      </c>
      <c r="E12" s="114">
        <v>9404204.0600000005</v>
      </c>
      <c r="F12" s="1">
        <v>20161771.140000001</v>
      </c>
      <c r="G12" s="41">
        <f t="shared" si="1"/>
        <v>46.643739752320194</v>
      </c>
      <c r="H12" s="137">
        <v>61</v>
      </c>
      <c r="I12" s="138">
        <v>61</v>
      </c>
      <c r="J12" s="247"/>
    </row>
    <row r="13" spans="1:10" ht="14.25" customHeight="1">
      <c r="A13" s="119" t="s">
        <v>23</v>
      </c>
      <c r="B13" s="127">
        <v>3305436.9699999997</v>
      </c>
      <c r="C13" s="128">
        <f>B13/'Impots percu en 2010'!L13</f>
        <v>3453.9571264367814</v>
      </c>
      <c r="D13" s="129">
        <f t="shared" si="0"/>
        <v>72.203901169013434</v>
      </c>
      <c r="E13" s="114">
        <v>1704535.45</v>
      </c>
      <c r="F13" s="1">
        <v>3257073.09</v>
      </c>
      <c r="G13" s="41">
        <f t="shared" si="1"/>
        <v>52.333349694648703</v>
      </c>
      <c r="H13" s="137">
        <v>68</v>
      </c>
      <c r="I13" s="138">
        <v>68</v>
      </c>
      <c r="J13" s="247"/>
    </row>
    <row r="14" spans="1:10" ht="14.25" customHeight="1">
      <c r="A14" s="119" t="s">
        <v>24</v>
      </c>
      <c r="B14" s="127">
        <v>19476414.440000001</v>
      </c>
      <c r="C14" s="128">
        <f>B14/'Impots percu en 2010'!L14</f>
        <v>3905.4370242630844</v>
      </c>
      <c r="D14" s="129">
        <f t="shared" si="0"/>
        <v>81.641948234778994</v>
      </c>
      <c r="E14" s="114">
        <v>9526980.5700000003</v>
      </c>
      <c r="F14" s="1">
        <v>18238985.969999999</v>
      </c>
      <c r="G14" s="41">
        <f t="shared" si="1"/>
        <v>52.234157017666703</v>
      </c>
      <c r="H14" s="137">
        <v>68</v>
      </c>
      <c r="I14" s="138">
        <v>68</v>
      </c>
      <c r="J14" s="247"/>
    </row>
    <row r="15" spans="1:10" ht="14.25" customHeight="1">
      <c r="A15" s="119" t="s">
        <v>25</v>
      </c>
      <c r="B15" s="127">
        <v>22371422.129999995</v>
      </c>
      <c r="C15" s="128">
        <f>B15/'Impots percu en 2010'!L15</f>
        <v>4951.6206573705167</v>
      </c>
      <c r="D15" s="129">
        <f t="shared" si="0"/>
        <v>103.51209221292865</v>
      </c>
      <c r="E15" s="114">
        <v>9803260.1400000006</v>
      </c>
      <c r="F15" s="1">
        <v>20184106</v>
      </c>
      <c r="G15" s="41">
        <f t="shared" si="1"/>
        <v>48.569206582644782</v>
      </c>
      <c r="H15" s="137">
        <v>63</v>
      </c>
      <c r="I15" s="138">
        <v>63</v>
      </c>
      <c r="J15" s="247"/>
    </row>
    <row r="16" spans="1:10" ht="14.25" customHeight="1">
      <c r="A16" s="119" t="s">
        <v>26</v>
      </c>
      <c r="B16" s="127">
        <v>27731540.289999999</v>
      </c>
      <c r="C16" s="128">
        <f>B16/'Impots percu en 2010'!L16</f>
        <v>4964.4719459362686</v>
      </c>
      <c r="D16" s="129">
        <f t="shared" si="0"/>
        <v>103.78074440967822</v>
      </c>
      <c r="E16" s="114">
        <v>12410210.41</v>
      </c>
      <c r="F16" s="1">
        <v>26604420.210000001</v>
      </c>
      <c r="G16" s="41">
        <f t="shared" si="1"/>
        <v>46.647174838019147</v>
      </c>
      <c r="H16" s="137">
        <v>60</v>
      </c>
      <c r="I16" s="138">
        <v>60</v>
      </c>
      <c r="J16" s="247"/>
    </row>
    <row r="17" spans="1:10" ht="14.25" customHeight="1">
      <c r="A17" s="119" t="s">
        <v>27</v>
      </c>
      <c r="B17" s="127">
        <v>12459519.92</v>
      </c>
      <c r="C17" s="128">
        <f>B17/'Impots percu en 2010'!L17</f>
        <v>7796.946132665832</v>
      </c>
      <c r="D17" s="129">
        <f t="shared" si="0"/>
        <v>162.99273771354081</v>
      </c>
      <c r="E17" s="114">
        <v>5251912.4400000004</v>
      </c>
      <c r="F17" s="1">
        <v>12082194.24</v>
      </c>
      <c r="G17" s="41">
        <f t="shared" si="1"/>
        <v>43.468200690009766</v>
      </c>
      <c r="H17" s="137">
        <v>57</v>
      </c>
      <c r="I17" s="138">
        <v>57</v>
      </c>
      <c r="J17" s="247"/>
    </row>
    <row r="18" spans="1:10" ht="14.25" customHeight="1">
      <c r="A18" s="119" t="s">
        <v>28</v>
      </c>
      <c r="B18" s="127">
        <v>22971613.27</v>
      </c>
      <c r="C18" s="128">
        <f>B18/'Impots percu en 2010'!L18</f>
        <v>4015.3143279147002</v>
      </c>
      <c r="D18" s="129">
        <f t="shared" si="0"/>
        <v>83.938899147358356</v>
      </c>
      <c r="E18" s="114">
        <v>11380186.279999999</v>
      </c>
      <c r="F18" s="1">
        <v>22063828.66</v>
      </c>
      <c r="G18" s="41">
        <f t="shared" si="1"/>
        <v>51.578474685272504</v>
      </c>
      <c r="H18" s="137">
        <v>67</v>
      </c>
      <c r="I18" s="138">
        <v>67</v>
      </c>
      <c r="J18" s="247"/>
    </row>
    <row r="19" spans="1:10" ht="14.25" customHeight="1">
      <c r="A19" s="119" t="s">
        <v>29</v>
      </c>
      <c r="B19" s="127">
        <v>23311455.379999995</v>
      </c>
      <c r="C19" s="128">
        <f>B19/'Impots percu en 2010'!L19</f>
        <v>5043.5861921246205</v>
      </c>
      <c r="D19" s="129">
        <f t="shared" si="0"/>
        <v>105.43460315885666</v>
      </c>
      <c r="E19" s="114">
        <v>11967329.07</v>
      </c>
      <c r="F19" s="1">
        <v>22526613.27</v>
      </c>
      <c r="G19" s="41">
        <f t="shared" si="1"/>
        <v>53.125291967157736</v>
      </c>
      <c r="H19" s="137">
        <v>69</v>
      </c>
      <c r="I19" s="138">
        <v>69</v>
      </c>
      <c r="J19" s="247"/>
    </row>
    <row r="20" spans="1:10" ht="14.25" customHeight="1">
      <c r="A20" s="119" t="s">
        <v>30</v>
      </c>
      <c r="B20" s="127">
        <v>8740035.5199999977</v>
      </c>
      <c r="C20" s="128">
        <f>B20/'Impots percu en 2010'!L20</f>
        <v>4968.7524275156329</v>
      </c>
      <c r="D20" s="129">
        <f t="shared" si="0"/>
        <v>103.87022654787459</v>
      </c>
      <c r="E20" s="114">
        <v>3982191.01</v>
      </c>
      <c r="F20" s="1">
        <v>8474959.7300000004</v>
      </c>
      <c r="G20" s="41">
        <f t="shared" si="1"/>
        <v>46.987727810713736</v>
      </c>
      <c r="H20" s="137">
        <v>60</v>
      </c>
      <c r="I20" s="138">
        <v>60</v>
      </c>
      <c r="J20" s="247"/>
    </row>
    <row r="21" spans="1:10" ht="14.25" customHeight="1">
      <c r="A21" s="119" t="s">
        <v>31</v>
      </c>
      <c r="B21" s="127">
        <v>4984587.0499999989</v>
      </c>
      <c r="C21" s="128">
        <f>B21/'Impots percu en 2010'!L21</f>
        <v>4698.008529688972</v>
      </c>
      <c r="D21" s="129">
        <f t="shared" si="0"/>
        <v>98.210409438055152</v>
      </c>
      <c r="E21" s="114">
        <v>2578529.19</v>
      </c>
      <c r="F21" s="1">
        <v>4922604.4400000004</v>
      </c>
      <c r="G21" s="41">
        <f t="shared" si="1"/>
        <v>52.381401378657188</v>
      </c>
      <c r="H21" s="137">
        <v>68</v>
      </c>
      <c r="I21" s="138">
        <v>68</v>
      </c>
      <c r="J21" s="247"/>
    </row>
    <row r="22" spans="1:10" ht="14.25" customHeight="1">
      <c r="A22" s="119" t="s">
        <v>32</v>
      </c>
      <c r="B22" s="127">
        <v>261897.26</v>
      </c>
      <c r="C22" s="128">
        <f>B22/'Impots percu en 2010'!L22</f>
        <v>2699.9717525773199</v>
      </c>
      <c r="D22" s="129">
        <f t="shared" si="0"/>
        <v>56.442071063961428</v>
      </c>
      <c r="E22" s="114">
        <v>137637.35</v>
      </c>
      <c r="F22" s="1">
        <v>276232.56</v>
      </c>
      <c r="G22" s="41">
        <f t="shared" si="1"/>
        <v>49.826620728562922</v>
      </c>
      <c r="H22" s="137">
        <v>65</v>
      </c>
      <c r="I22" s="138">
        <v>65</v>
      </c>
      <c r="J22" s="247"/>
    </row>
    <row r="23" spans="1:10" ht="14.25" customHeight="1">
      <c r="A23" s="119" t="s">
        <v>33</v>
      </c>
      <c r="B23" s="127">
        <v>18507650.859999999</v>
      </c>
      <c r="C23" s="128">
        <f>B23/'Impots percu en 2010'!L23</f>
        <v>4824.7265015641287</v>
      </c>
      <c r="D23" s="129">
        <f t="shared" si="0"/>
        <v>100.85940929030595</v>
      </c>
      <c r="E23" s="114">
        <v>8688542.5099999998</v>
      </c>
      <c r="F23" s="1">
        <v>17289035.809999999</v>
      </c>
      <c r="G23" s="41">
        <f t="shared" si="1"/>
        <v>50.254638867567948</v>
      </c>
      <c r="H23" s="137">
        <v>66</v>
      </c>
      <c r="I23" s="138">
        <v>66</v>
      </c>
      <c r="J23" s="247"/>
    </row>
    <row r="24" spans="1:10" ht="14.25" customHeight="1">
      <c r="A24" s="119" t="s">
        <v>34</v>
      </c>
      <c r="B24" s="127">
        <v>11377986.509999998</v>
      </c>
      <c r="C24" s="128">
        <f>B24/'Impots percu en 2010'!L24</f>
        <v>5916.7896567862699</v>
      </c>
      <c r="D24" s="129">
        <f t="shared" si="0"/>
        <v>123.68865043127113</v>
      </c>
      <c r="E24" s="114">
        <v>5023802.7699999996</v>
      </c>
      <c r="F24" s="1">
        <v>10888771.029999999</v>
      </c>
      <c r="G24" s="41">
        <f t="shared" si="1"/>
        <v>46.137463595834284</v>
      </c>
      <c r="H24" s="137">
        <v>60</v>
      </c>
      <c r="I24" s="138">
        <v>60</v>
      </c>
      <c r="J24" s="247"/>
    </row>
    <row r="25" spans="1:10" ht="14.25" customHeight="1">
      <c r="A25" s="119" t="s">
        <v>35</v>
      </c>
      <c r="B25" s="127">
        <v>10527282.289999999</v>
      </c>
      <c r="C25" s="128">
        <f>B25/'Impots percu en 2010'!L25</f>
        <v>4339.3579101401483</v>
      </c>
      <c r="D25" s="129">
        <f t="shared" si="0"/>
        <v>90.71292960835504</v>
      </c>
      <c r="E25" s="114">
        <v>5509019.3600000003</v>
      </c>
      <c r="F25" s="1">
        <v>10193439.210000001</v>
      </c>
      <c r="G25" s="41">
        <f t="shared" si="1"/>
        <v>54.044756107394299</v>
      </c>
      <c r="H25" s="137">
        <v>70</v>
      </c>
      <c r="I25" s="138">
        <v>70</v>
      </c>
      <c r="J25" s="247"/>
    </row>
    <row r="26" spans="1:10" ht="14.25" customHeight="1">
      <c r="A26" s="119" t="s">
        <v>36</v>
      </c>
      <c r="B26" s="127">
        <v>816159.40999999992</v>
      </c>
      <c r="C26" s="128">
        <f>B26/'Impots percu en 2010'!L26</f>
        <v>3796.0902790697669</v>
      </c>
      <c r="D26" s="129">
        <f t="shared" si="0"/>
        <v>79.356088482015764</v>
      </c>
      <c r="E26" s="114">
        <v>328089.94</v>
      </c>
      <c r="F26" s="1">
        <v>710131.41</v>
      </c>
      <c r="G26" s="41">
        <f t="shared" si="1"/>
        <v>46.201299559471678</v>
      </c>
      <c r="H26" s="137">
        <v>60</v>
      </c>
      <c r="I26" s="138">
        <v>60</v>
      </c>
      <c r="J26" s="247"/>
    </row>
    <row r="27" spans="1:10" ht="14.25" customHeight="1">
      <c r="A27" s="119" t="s">
        <v>37</v>
      </c>
      <c r="B27" s="127">
        <v>724277.34000000008</v>
      </c>
      <c r="C27" s="128">
        <f>B27/'Impots percu en 2010'!L27</f>
        <v>3068.9717796610171</v>
      </c>
      <c r="D27" s="129">
        <f t="shared" si="0"/>
        <v>64.155902044371032</v>
      </c>
      <c r="E27" s="114">
        <v>426482.15</v>
      </c>
      <c r="F27" s="1">
        <v>720085.79</v>
      </c>
      <c r="G27" s="41">
        <f t="shared" si="1"/>
        <v>59.226574933522848</v>
      </c>
      <c r="H27" s="137">
        <v>77</v>
      </c>
      <c r="I27" s="138">
        <v>72</v>
      </c>
      <c r="J27" s="247">
        <f t="shared" ref="J27:J48" si="2">I27-H27</f>
        <v>-5</v>
      </c>
    </row>
    <row r="28" spans="1:10" ht="14.25" customHeight="1">
      <c r="A28" s="119" t="s">
        <v>38</v>
      </c>
      <c r="B28" s="127">
        <v>1700721.3400000003</v>
      </c>
      <c r="C28" s="128">
        <f>B28/'Impots percu en 2010'!L28</f>
        <v>6417.816377358492</v>
      </c>
      <c r="D28" s="129">
        <f t="shared" si="0"/>
        <v>134.16245844073885</v>
      </c>
      <c r="E28" s="114">
        <v>736357.38</v>
      </c>
      <c r="F28" s="1">
        <v>1601116.37</v>
      </c>
      <c r="G28" s="41">
        <f t="shared" si="1"/>
        <v>45.990247417181799</v>
      </c>
      <c r="H28" s="137">
        <v>60</v>
      </c>
      <c r="I28" s="138">
        <v>64</v>
      </c>
      <c r="J28" s="251">
        <f t="shared" si="2"/>
        <v>4</v>
      </c>
    </row>
    <row r="29" spans="1:10" ht="14.25" customHeight="1">
      <c r="A29" s="120" t="s">
        <v>72</v>
      </c>
      <c r="B29" s="127">
        <v>35153772.870000005</v>
      </c>
      <c r="C29" s="128">
        <f>B29/'Impots percu en 2010'!L29</f>
        <v>3245.363078840473</v>
      </c>
      <c r="D29" s="129">
        <f t="shared" si="0"/>
        <v>67.843307378833401</v>
      </c>
      <c r="E29" s="114">
        <v>18090078.940000001</v>
      </c>
      <c r="F29" s="1">
        <v>32139040.98</v>
      </c>
      <c r="G29" s="41">
        <f t="shared" si="1"/>
        <v>56.286928260421298</v>
      </c>
      <c r="H29" s="137">
        <v>72</v>
      </c>
      <c r="I29" s="138">
        <v>72</v>
      </c>
      <c r="J29" s="247"/>
    </row>
    <row r="30" spans="1:10" ht="14.25" customHeight="1">
      <c r="A30" s="119" t="s">
        <v>39</v>
      </c>
      <c r="B30" s="127">
        <v>1583978.3900000001</v>
      </c>
      <c r="C30" s="128">
        <f>B30/'Impots percu en 2010'!L30</f>
        <v>3496.6410375275941</v>
      </c>
      <c r="D30" s="129">
        <f t="shared" si="0"/>
        <v>73.096195075709218</v>
      </c>
      <c r="E30" s="114">
        <v>753056.86</v>
      </c>
      <c r="F30" s="1">
        <v>1409129.71</v>
      </c>
      <c r="G30" s="41">
        <f t="shared" si="1"/>
        <v>53.441273337427539</v>
      </c>
      <c r="H30" s="137">
        <v>70</v>
      </c>
      <c r="I30" s="138">
        <v>70</v>
      </c>
      <c r="J30" s="247"/>
    </row>
    <row r="31" spans="1:10" ht="14.25" customHeight="1">
      <c r="A31" s="119" t="s">
        <v>40</v>
      </c>
      <c r="B31" s="127">
        <v>1887255.2800000003</v>
      </c>
      <c r="C31" s="128">
        <f>B31/'Impots percu en 2010'!L31</f>
        <v>2829.468185907047</v>
      </c>
      <c r="D31" s="129">
        <f t="shared" si="0"/>
        <v>59.149153790122909</v>
      </c>
      <c r="E31" s="114">
        <v>1030227.03</v>
      </c>
      <c r="F31" s="1">
        <v>1833230.15</v>
      </c>
      <c r="G31" s="41">
        <f t="shared" si="1"/>
        <v>56.197364526216198</v>
      </c>
      <c r="H31" s="137">
        <v>74</v>
      </c>
      <c r="I31" s="138">
        <v>74</v>
      </c>
      <c r="J31" s="247"/>
    </row>
    <row r="32" spans="1:10" ht="14.25" customHeight="1">
      <c r="A32" s="119" t="s">
        <v>41</v>
      </c>
      <c r="B32" s="127">
        <v>9040426.299999997</v>
      </c>
      <c r="C32" s="128">
        <f>B32/'Impots percu en 2010'!L32</f>
        <v>4070.4305718144965</v>
      </c>
      <c r="D32" s="129">
        <f t="shared" si="0"/>
        <v>85.091087110806995</v>
      </c>
      <c r="E32" s="114">
        <v>4610564.7</v>
      </c>
      <c r="F32" s="1">
        <v>8695952.4100000001</v>
      </c>
      <c r="G32" s="41">
        <f t="shared" si="1"/>
        <v>53.019663432127729</v>
      </c>
      <c r="H32" s="137">
        <v>69</v>
      </c>
      <c r="I32" s="138">
        <v>61</v>
      </c>
      <c r="J32" s="247">
        <f t="shared" si="2"/>
        <v>-8</v>
      </c>
    </row>
    <row r="33" spans="1:10" ht="14.25" customHeight="1">
      <c r="A33" s="119" t="s">
        <v>42</v>
      </c>
      <c r="B33" s="127">
        <v>6823518.660000002</v>
      </c>
      <c r="C33" s="128">
        <f>B33/'Impots percu en 2010'!L33</f>
        <v>3801.4031532033437</v>
      </c>
      <c r="D33" s="129">
        <f t="shared" si="0"/>
        <v>79.467152465968553</v>
      </c>
      <c r="E33" s="114">
        <v>3828352.21</v>
      </c>
      <c r="F33" s="1">
        <v>6733187.4000000004</v>
      </c>
      <c r="G33" s="41">
        <f t="shared" si="1"/>
        <v>56.85794828761189</v>
      </c>
      <c r="H33" s="137">
        <v>74</v>
      </c>
      <c r="I33" s="138">
        <v>70</v>
      </c>
      <c r="J33" s="247">
        <f t="shared" si="2"/>
        <v>-4</v>
      </c>
    </row>
    <row r="34" spans="1:10" ht="14.25" customHeight="1">
      <c r="A34" s="119" t="s">
        <v>43</v>
      </c>
      <c r="B34" s="127">
        <v>6044100.7400000012</v>
      </c>
      <c r="C34" s="128">
        <f>B34/'Impots percu en 2010'!L34</f>
        <v>3822.9606198608485</v>
      </c>
      <c r="D34" s="129">
        <f t="shared" si="0"/>
        <v>79.917804612192072</v>
      </c>
      <c r="E34" s="114">
        <v>3084565.23</v>
      </c>
      <c r="F34" s="1">
        <v>5808184.71</v>
      </c>
      <c r="G34" s="41">
        <f t="shared" si="1"/>
        <v>53.107216523077824</v>
      </c>
      <c r="H34" s="137">
        <v>69</v>
      </c>
      <c r="I34" s="138">
        <v>67</v>
      </c>
      <c r="J34" s="247">
        <f t="shared" si="2"/>
        <v>-2</v>
      </c>
    </row>
    <row r="35" spans="1:10" ht="14.25" customHeight="1">
      <c r="A35" s="119" t="s">
        <v>44</v>
      </c>
      <c r="B35" s="127">
        <v>1898929.8000000005</v>
      </c>
      <c r="C35" s="128">
        <f>B35/'Impots percu en 2010'!L35</f>
        <v>4385.519168591225</v>
      </c>
      <c r="D35" s="129">
        <f t="shared" si="0"/>
        <v>91.677916381794617</v>
      </c>
      <c r="E35" s="114">
        <v>1024130.43</v>
      </c>
      <c r="F35" s="1">
        <v>1887758.36</v>
      </c>
      <c r="G35" s="41">
        <f t="shared" si="1"/>
        <v>54.251139960519104</v>
      </c>
      <c r="H35" s="137">
        <v>70</v>
      </c>
      <c r="I35" s="138">
        <v>67</v>
      </c>
      <c r="J35" s="247">
        <f t="shared" si="2"/>
        <v>-3</v>
      </c>
    </row>
    <row r="36" spans="1:10" ht="14.25" customHeight="1">
      <c r="A36" s="119" t="s">
        <v>45</v>
      </c>
      <c r="B36" s="127">
        <v>949094.09000000008</v>
      </c>
      <c r="C36" s="128">
        <f>B36/'Impots percu en 2010'!L36</f>
        <v>4562.952355769231</v>
      </c>
      <c r="D36" s="129">
        <f t="shared" si="0"/>
        <v>95.387102061328633</v>
      </c>
      <c r="E36" s="114">
        <v>499122.16</v>
      </c>
      <c r="F36" s="1">
        <v>936807.32</v>
      </c>
      <c r="G36" s="41">
        <f t="shared" si="1"/>
        <v>53.279062763941688</v>
      </c>
      <c r="H36" s="137">
        <v>72</v>
      </c>
      <c r="I36" s="138">
        <v>72</v>
      </c>
      <c r="J36" s="247"/>
    </row>
    <row r="37" spans="1:10" ht="14.25" customHeight="1">
      <c r="A37" s="119" t="s">
        <v>46</v>
      </c>
      <c r="B37" s="127">
        <v>4951699.6500000004</v>
      </c>
      <c r="C37" s="128">
        <f>B37/'Impots percu en 2010'!L37</f>
        <v>4246.7406946826759</v>
      </c>
      <c r="D37" s="129">
        <f t="shared" ref="D37:D58" si="3">(C37/$C$58*100)</f>
        <v>88.776795479689866</v>
      </c>
      <c r="E37" s="114">
        <v>2499440.98</v>
      </c>
      <c r="F37" s="1">
        <v>4913652.9000000004</v>
      </c>
      <c r="G37" s="41">
        <f t="shared" si="1"/>
        <v>50.867267812099627</v>
      </c>
      <c r="H37" s="137">
        <v>66</v>
      </c>
      <c r="I37" s="138">
        <v>66</v>
      </c>
      <c r="J37" s="247"/>
    </row>
    <row r="38" spans="1:10" ht="14.25" customHeight="1">
      <c r="A38" s="119" t="s">
        <v>47</v>
      </c>
      <c r="B38" s="127">
        <v>4009771.290000001</v>
      </c>
      <c r="C38" s="128">
        <f>B38/'Impots percu en 2010'!L38</f>
        <v>4889.9649878048795</v>
      </c>
      <c r="D38" s="129">
        <f t="shared" si="3"/>
        <v>102.22319958662693</v>
      </c>
      <c r="E38" s="114">
        <v>2065882.29</v>
      </c>
      <c r="F38" s="1">
        <v>3973811.3</v>
      </c>
      <c r="G38" s="41">
        <f t="shared" si="1"/>
        <v>51.987428039172364</v>
      </c>
      <c r="H38" s="137">
        <v>68</v>
      </c>
      <c r="I38" s="138">
        <v>66</v>
      </c>
      <c r="J38" s="247">
        <f t="shared" si="2"/>
        <v>-2</v>
      </c>
    </row>
    <row r="39" spans="1:10" ht="14.25" customHeight="1">
      <c r="A39" s="119" t="s">
        <v>48</v>
      </c>
      <c r="B39" s="127">
        <v>4430514.46</v>
      </c>
      <c r="C39" s="128">
        <f>B39/'Impots percu en 2010'!L39</f>
        <v>4009.5153484162897</v>
      </c>
      <c r="D39" s="129">
        <f t="shared" si="3"/>
        <v>83.817673281704273</v>
      </c>
      <c r="E39" s="114">
        <v>1965862.15</v>
      </c>
      <c r="F39" s="1">
        <v>4179292.43</v>
      </c>
      <c r="G39" s="41">
        <f t="shared" si="1"/>
        <v>47.038157365791214</v>
      </c>
      <c r="H39" s="137">
        <v>61</v>
      </c>
      <c r="I39" s="138">
        <v>61</v>
      </c>
      <c r="J39" s="247"/>
    </row>
    <row r="40" spans="1:10" ht="14.25" customHeight="1">
      <c r="A40" s="119" t="s">
        <v>49</v>
      </c>
      <c r="B40" s="127">
        <v>489362.24999999994</v>
      </c>
      <c r="C40" s="128">
        <f>B40/'Impots percu en 2010'!L40</f>
        <v>4943.05303030303</v>
      </c>
      <c r="D40" s="129">
        <f t="shared" si="3"/>
        <v>103.33298862959263</v>
      </c>
      <c r="E40" s="114">
        <v>234811.04</v>
      </c>
      <c r="F40" s="1">
        <v>484731.45</v>
      </c>
      <c r="G40" s="41">
        <f t="shared" si="1"/>
        <v>48.441470013963404</v>
      </c>
      <c r="H40" s="137">
        <v>63</v>
      </c>
      <c r="I40" s="138">
        <v>63</v>
      </c>
      <c r="J40" s="247"/>
    </row>
    <row r="41" spans="1:10" ht="14.25" customHeight="1">
      <c r="A41" s="119" t="s">
        <v>50</v>
      </c>
      <c r="B41" s="127">
        <v>7751082.8399999989</v>
      </c>
      <c r="C41" s="128">
        <f>B41/'Impots percu en 2010'!L41</f>
        <v>4703.3269660194164</v>
      </c>
      <c r="D41" s="129">
        <f t="shared" si="3"/>
        <v>98.321589698006221</v>
      </c>
      <c r="E41" s="114">
        <v>2917046.92</v>
      </c>
      <c r="F41" s="1">
        <v>6654554.9100000001</v>
      </c>
      <c r="G41" s="41">
        <f t="shared" si="1"/>
        <v>43.835342249809464</v>
      </c>
      <c r="H41" s="137">
        <v>57</v>
      </c>
      <c r="I41" s="138">
        <v>57</v>
      </c>
      <c r="J41" s="247"/>
    </row>
    <row r="42" spans="1:10" ht="14.25" customHeight="1">
      <c r="A42" s="119" t="s">
        <v>51</v>
      </c>
      <c r="B42" s="127">
        <v>3990500.82</v>
      </c>
      <c r="C42" s="128">
        <f>B42/'Impots percu en 2010'!L42</f>
        <v>4645.5189988358552</v>
      </c>
      <c r="D42" s="129">
        <f t="shared" si="3"/>
        <v>97.11313209517273</v>
      </c>
      <c r="E42" s="114">
        <v>2069056.05</v>
      </c>
      <c r="F42" s="1">
        <v>3971925.57</v>
      </c>
      <c r="G42" s="41">
        <f t="shared" si="1"/>
        <v>52.09201465474591</v>
      </c>
      <c r="H42" s="137">
        <v>67</v>
      </c>
      <c r="I42" s="138">
        <v>67</v>
      </c>
      <c r="J42" s="247"/>
    </row>
    <row r="43" spans="1:10" ht="14.25" customHeight="1">
      <c r="A43" s="119" t="s">
        <v>52</v>
      </c>
      <c r="B43" s="127">
        <v>3244755.0200000005</v>
      </c>
      <c r="C43" s="128">
        <f>B43/'Impots percu en 2010'!L43</f>
        <v>4128.1870483460561</v>
      </c>
      <c r="D43" s="129">
        <f t="shared" si="3"/>
        <v>86.298468317549819</v>
      </c>
      <c r="E43" s="114">
        <v>1597767.91</v>
      </c>
      <c r="F43" s="1">
        <v>3100434.61</v>
      </c>
      <c r="G43" s="41">
        <f t="shared" si="1"/>
        <v>51.53367546751776</v>
      </c>
      <c r="H43" s="137">
        <v>67</v>
      </c>
      <c r="I43" s="138">
        <v>67</v>
      </c>
      <c r="J43" s="247"/>
    </row>
    <row r="44" spans="1:10" ht="14.25" customHeight="1">
      <c r="A44" s="119" t="s">
        <v>53</v>
      </c>
      <c r="B44" s="127">
        <v>1245463.1000000001</v>
      </c>
      <c r="C44" s="128">
        <f>B44/'Impots percu en 2010'!L44</f>
        <v>3037.7148780487805</v>
      </c>
      <c r="D44" s="129">
        <f t="shared" si="3"/>
        <v>63.502486222389543</v>
      </c>
      <c r="E44" s="114">
        <v>593051.42000000004</v>
      </c>
      <c r="F44" s="1">
        <v>1214313.98</v>
      </c>
      <c r="G44" s="41">
        <f t="shared" si="1"/>
        <v>48.83839186303365</v>
      </c>
      <c r="H44" s="137">
        <v>62</v>
      </c>
      <c r="I44" s="138">
        <v>62</v>
      </c>
      <c r="J44" s="247"/>
    </row>
    <row r="45" spans="1:10" ht="14.25" customHeight="1">
      <c r="A45" s="119" t="s">
        <v>54</v>
      </c>
      <c r="B45" s="127">
        <v>2667652.9600000004</v>
      </c>
      <c r="C45" s="128">
        <f>B45/'Impots percu en 2010'!L45</f>
        <v>3946.232189349113</v>
      </c>
      <c r="D45" s="129">
        <f t="shared" si="3"/>
        <v>82.494758492758052</v>
      </c>
      <c r="E45" s="114">
        <v>1347531.81</v>
      </c>
      <c r="F45" s="1">
        <v>2608697.15</v>
      </c>
      <c r="G45" s="41">
        <f t="shared" si="1"/>
        <v>51.655356391216209</v>
      </c>
      <c r="H45" s="137">
        <v>67</v>
      </c>
      <c r="I45" s="138">
        <v>67</v>
      </c>
      <c r="J45" s="247"/>
    </row>
    <row r="46" spans="1:10" ht="14.25" customHeight="1">
      <c r="A46" s="119" t="s">
        <v>55</v>
      </c>
      <c r="B46" s="127">
        <v>6098875.5599999996</v>
      </c>
      <c r="C46" s="128">
        <f>B46/'Impots percu en 2010'!L46</f>
        <v>4140.4450509164963</v>
      </c>
      <c r="D46" s="129">
        <f t="shared" si="3"/>
        <v>86.554718054800787</v>
      </c>
      <c r="E46" s="114">
        <v>2710502.92</v>
      </c>
      <c r="F46" s="1">
        <v>5401667.2800000003</v>
      </c>
      <c r="G46" s="41">
        <f t="shared" si="1"/>
        <v>50.179005471806839</v>
      </c>
      <c r="H46" s="137">
        <v>65</v>
      </c>
      <c r="I46" s="138">
        <v>65</v>
      </c>
      <c r="J46" s="247"/>
    </row>
    <row r="47" spans="1:10" ht="14.25" customHeight="1">
      <c r="A47" s="119" t="s">
        <v>56</v>
      </c>
      <c r="B47" s="127">
        <v>2545921.9999999991</v>
      </c>
      <c r="C47" s="128">
        <f>B47/'Impots percu en 2010'!L47</f>
        <v>4654.3363802559397</v>
      </c>
      <c r="D47" s="129">
        <f t="shared" si="3"/>
        <v>97.297456715693443</v>
      </c>
      <c r="E47" s="114">
        <v>1305483.33</v>
      </c>
      <c r="F47" s="1">
        <v>2524879.67</v>
      </c>
      <c r="G47" s="41">
        <f t="shared" si="1"/>
        <v>51.704774113057042</v>
      </c>
      <c r="H47" s="137">
        <v>67</v>
      </c>
      <c r="I47" s="138">
        <v>67</v>
      </c>
      <c r="J47" s="247"/>
    </row>
    <row r="48" spans="1:10" ht="14.25" customHeight="1">
      <c r="A48" s="119" t="s">
        <v>58</v>
      </c>
      <c r="B48" s="127">
        <v>53101441.200000003</v>
      </c>
      <c r="C48" s="128">
        <f>B48/'Impots percu en 2010'!L48</f>
        <v>5282.6742140867491</v>
      </c>
      <c r="D48" s="129">
        <f t="shared" si="3"/>
        <v>110.43266401384406</v>
      </c>
      <c r="E48" s="114">
        <v>16668759.41</v>
      </c>
      <c r="F48" s="1">
        <v>32005832.219999999</v>
      </c>
      <c r="G48" s="41">
        <f t="shared" si="1"/>
        <v>52.080381148733025</v>
      </c>
      <c r="H48" s="137">
        <v>68</v>
      </c>
      <c r="I48" s="138">
        <v>64</v>
      </c>
      <c r="J48" s="247">
        <f t="shared" si="2"/>
        <v>-4</v>
      </c>
    </row>
    <row r="49" spans="1:10" ht="14.25" customHeight="1">
      <c r="A49" s="119" t="s">
        <v>59</v>
      </c>
      <c r="B49" s="127">
        <v>4807128.0999999978</v>
      </c>
      <c r="C49" s="128">
        <f>B49/'Impots percu en 2010'!L49</f>
        <v>4414.2590449954068</v>
      </c>
      <c r="D49" s="129">
        <f t="shared" si="3"/>
        <v>92.278714573414888</v>
      </c>
      <c r="E49" s="114">
        <v>1919829.68</v>
      </c>
      <c r="F49" s="1">
        <v>4170322.9</v>
      </c>
      <c r="G49" s="41">
        <f t="shared" si="1"/>
        <v>46.035516338554984</v>
      </c>
      <c r="H49" s="137">
        <v>60</v>
      </c>
      <c r="I49" s="138">
        <v>60</v>
      </c>
      <c r="J49" s="247"/>
    </row>
    <row r="50" spans="1:10" ht="14.25" customHeight="1">
      <c r="A50" s="121" t="s">
        <v>60</v>
      </c>
      <c r="B50" s="127">
        <v>1092600.33</v>
      </c>
      <c r="C50" s="128">
        <f>B50/'Impots percu en 2010'!L50</f>
        <v>3372.2232407407409</v>
      </c>
      <c r="D50" s="129">
        <f t="shared" si="3"/>
        <v>70.495279669404809</v>
      </c>
      <c r="E50" s="114">
        <v>577465.61</v>
      </c>
      <c r="F50" s="1">
        <v>1067973.2</v>
      </c>
      <c r="G50" s="41">
        <f t="shared" si="1"/>
        <v>54.071170512518485</v>
      </c>
      <c r="H50" s="137">
        <v>70</v>
      </c>
      <c r="I50" s="138">
        <v>70</v>
      </c>
      <c r="J50" s="247"/>
    </row>
    <row r="51" spans="1:10" ht="14.25" customHeight="1">
      <c r="A51" s="119" t="s">
        <v>61</v>
      </c>
      <c r="B51" s="127">
        <v>2184494.0299999998</v>
      </c>
      <c r="C51" s="128">
        <f>B51/'Impots percu en 2010'!L51</f>
        <v>3335.105389312977</v>
      </c>
      <c r="D51" s="129">
        <f t="shared" si="3"/>
        <v>69.719342511533583</v>
      </c>
      <c r="E51" s="114">
        <v>1200999.49</v>
      </c>
      <c r="F51" s="1">
        <v>2139639.52</v>
      </c>
      <c r="G51" s="41">
        <f t="shared" si="1"/>
        <v>56.130926671236658</v>
      </c>
      <c r="H51" s="137">
        <v>73</v>
      </c>
      <c r="I51" s="138">
        <v>73</v>
      </c>
      <c r="J51" s="247"/>
    </row>
    <row r="52" spans="1:10" ht="14.25" customHeight="1">
      <c r="A52" s="119" t="s">
        <v>62</v>
      </c>
      <c r="B52" s="127">
        <v>1656346.89</v>
      </c>
      <c r="C52" s="128">
        <f>B52/'Impots percu en 2010'!L52</f>
        <v>3569.7131249999998</v>
      </c>
      <c r="D52" s="129">
        <f t="shared" si="3"/>
        <v>74.623744373205597</v>
      </c>
      <c r="E52" s="114">
        <v>865742.13</v>
      </c>
      <c r="F52" s="1">
        <v>1623723.76</v>
      </c>
      <c r="G52" s="41">
        <f t="shared" si="1"/>
        <v>53.3183138245141</v>
      </c>
      <c r="H52" s="137">
        <v>70</v>
      </c>
      <c r="I52" s="138">
        <v>70</v>
      </c>
      <c r="J52" s="247"/>
    </row>
    <row r="53" spans="1:10" ht="14.25" customHeight="1">
      <c r="A53" s="119" t="s">
        <v>63</v>
      </c>
      <c r="B53" s="127">
        <v>4010633.6199999996</v>
      </c>
      <c r="C53" s="128">
        <f>B53/'Impots percu en 2010'!L53</f>
        <v>3170.4613596837944</v>
      </c>
      <c r="D53" s="129">
        <f t="shared" si="3"/>
        <v>66.2775101991338</v>
      </c>
      <c r="E53" s="114">
        <v>2076191.07</v>
      </c>
      <c r="F53" s="1">
        <v>3849696.95</v>
      </c>
      <c r="G53" s="41">
        <f t="shared" si="1"/>
        <v>53.931285941871344</v>
      </c>
      <c r="H53" s="137">
        <v>70</v>
      </c>
      <c r="I53" s="138">
        <v>70</v>
      </c>
      <c r="J53" s="247"/>
    </row>
    <row r="54" spans="1:10" ht="14.25" customHeight="1">
      <c r="A54" s="119" t="s">
        <v>64</v>
      </c>
      <c r="B54" s="127">
        <v>954000.81</v>
      </c>
      <c r="C54" s="128">
        <f>B54/'Impots percu en 2010'!L54</f>
        <v>3755.9087007874018</v>
      </c>
      <c r="D54" s="129">
        <f t="shared" si="3"/>
        <v>78.516105065629844</v>
      </c>
      <c r="E54" s="114">
        <v>471280.11</v>
      </c>
      <c r="F54" s="1">
        <v>911630.54</v>
      </c>
      <c r="G54" s="41">
        <f t="shared" si="1"/>
        <v>51.696393365672009</v>
      </c>
      <c r="H54" s="137">
        <v>67</v>
      </c>
      <c r="I54" s="138">
        <v>67</v>
      </c>
      <c r="J54" s="247"/>
    </row>
    <row r="55" spans="1:10" ht="14.25" customHeight="1">
      <c r="A55" s="119" t="s">
        <v>65</v>
      </c>
      <c r="B55" s="127">
        <v>147400628.59</v>
      </c>
      <c r="C55" s="128">
        <f>B55/'Impots percu en 2010'!L55</f>
        <v>3928.274087626256</v>
      </c>
      <c r="D55" s="129">
        <f t="shared" si="3"/>
        <v>82.119349952780638</v>
      </c>
      <c r="E55" s="114">
        <v>69503944.209999993</v>
      </c>
      <c r="F55" s="1">
        <v>128981050.58</v>
      </c>
      <c r="G55" s="41">
        <f t="shared" si="1"/>
        <v>53.886942227137816</v>
      </c>
      <c r="H55" s="137">
        <v>70</v>
      </c>
      <c r="I55" s="138">
        <v>70</v>
      </c>
      <c r="J55" s="247"/>
    </row>
    <row r="56" spans="1:10" ht="14.25" customHeight="1">
      <c r="A56" s="119" t="s">
        <v>66</v>
      </c>
      <c r="B56" s="127">
        <v>754156.16999999993</v>
      </c>
      <c r="C56" s="128">
        <f>B56/'Impots percu en 2010'!L56</f>
        <v>3412.4713574660632</v>
      </c>
      <c r="D56" s="129">
        <f t="shared" si="3"/>
        <v>71.336654051278543</v>
      </c>
      <c r="E56" s="114">
        <v>401570.18</v>
      </c>
      <c r="F56" s="1">
        <v>695249.89</v>
      </c>
      <c r="G56" s="41">
        <f t="shared" si="1"/>
        <v>57.759114496228115</v>
      </c>
      <c r="H56" s="137">
        <v>75</v>
      </c>
      <c r="I56" s="138">
        <v>75</v>
      </c>
      <c r="J56" s="247"/>
    </row>
    <row r="57" spans="1:10" ht="14.25" customHeight="1" thickBot="1">
      <c r="A57" s="122" t="s">
        <v>67</v>
      </c>
      <c r="B57" s="130">
        <v>3767067.28</v>
      </c>
      <c r="C57" s="131">
        <f>B57/'Impots percu en 2010'!L57</f>
        <v>3936.3294461859978</v>
      </c>
      <c r="D57" s="132">
        <f t="shared" si="3"/>
        <v>82.287744722037246</v>
      </c>
      <c r="E57" s="115">
        <v>1931905.1</v>
      </c>
      <c r="F57" s="102">
        <v>3601955.7</v>
      </c>
      <c r="G57" s="103">
        <f t="shared" si="1"/>
        <v>53.634893399716155</v>
      </c>
      <c r="H57" s="139">
        <v>70</v>
      </c>
      <c r="I57" s="140">
        <v>70</v>
      </c>
      <c r="J57" s="247"/>
    </row>
    <row r="58" spans="1:10" ht="20.100000000000001" customHeight="1" thickBot="1">
      <c r="A58" s="123" t="s">
        <v>68</v>
      </c>
      <c r="B58" s="133">
        <f>SUM(B5:B57)</f>
        <v>822882350.15999997</v>
      </c>
      <c r="C58" s="105">
        <f>B58/'Impots percu en 2010'!L58</f>
        <v>4783.6156641340303</v>
      </c>
      <c r="D58" s="134">
        <f t="shared" si="3"/>
        <v>100</v>
      </c>
      <c r="E58" s="116">
        <f>SUM(E5:E57)</f>
        <v>348754598.13000005</v>
      </c>
      <c r="F58" s="111">
        <f>SUM(F5:F57)</f>
        <v>692986932.21000004</v>
      </c>
      <c r="G58" s="108">
        <f t="shared" si="1"/>
        <v>50.326287830246528</v>
      </c>
      <c r="H58" s="141">
        <v>65.361718295697415</v>
      </c>
      <c r="I58" s="106">
        <v>65.00056103357889</v>
      </c>
      <c r="J58" s="107"/>
    </row>
    <row r="59" spans="1:10" ht="18" customHeight="1" thickBot="1">
      <c r="A59" s="88" t="str">
        <f>'Impots percu en 2010'!A59</f>
        <v>Chiffres de 2009</v>
      </c>
      <c r="B59" s="192">
        <v>814588108.16674542</v>
      </c>
      <c r="C59" s="192">
        <v>4740.1663572851903</v>
      </c>
      <c r="D59" s="246">
        <v>100</v>
      </c>
      <c r="E59" s="117">
        <v>351724427.25999999</v>
      </c>
      <c r="F59" s="112">
        <v>700687381</v>
      </c>
      <c r="G59" s="104">
        <v>50.197054606296668</v>
      </c>
      <c r="H59" s="248">
        <v>65.082685712083588</v>
      </c>
      <c r="I59" s="249"/>
      <c r="J59" s="250"/>
    </row>
    <row r="60" spans="1:10">
      <c r="A60" s="25"/>
      <c r="B60" s="26"/>
      <c r="C60" s="27"/>
      <c r="E60" s="101"/>
      <c r="I60" s="27"/>
      <c r="J60" s="27"/>
    </row>
    <row r="61" spans="1:10">
      <c r="D61" s="17"/>
      <c r="E61" s="17"/>
      <c r="F61" s="17"/>
      <c r="G61" s="17"/>
      <c r="H61" s="17"/>
    </row>
    <row r="62" spans="1:10">
      <c r="D62" s="17"/>
      <c r="E62" s="17"/>
      <c r="F62" s="17"/>
      <c r="G62" s="17"/>
      <c r="H62" s="17"/>
    </row>
    <row r="63" spans="1:10">
      <c r="C63" s="29"/>
      <c r="G63" s="30"/>
    </row>
    <row r="64" spans="1:10">
      <c r="B64" s="24"/>
      <c r="C64" s="24"/>
      <c r="D64" s="24"/>
      <c r="E64" s="24"/>
      <c r="F64" s="24"/>
      <c r="G64" s="24"/>
      <c r="H64" s="24"/>
      <c r="I64" s="24"/>
      <c r="J64" s="24"/>
    </row>
  </sheetData>
  <sheetProtection sheet="1" objects="1" scenarios="1"/>
  <mergeCells count="6">
    <mergeCell ref="H1:J1"/>
    <mergeCell ref="H2:I2"/>
    <mergeCell ref="A2:A4"/>
    <mergeCell ref="J2:J4"/>
    <mergeCell ref="I3:I4"/>
    <mergeCell ref="H3:H4"/>
  </mergeCells>
  <printOptions horizontalCentered="1"/>
  <pageMargins left="0" right="0" top="0.59055118110236227" bottom="0.39370078740157483" header="0.31496062992125984" footer="0.31496062992125984"/>
  <pageSetup paperSize="9" scale="8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59"/>
  <sheetViews>
    <sheetView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12.75"/>
  <cols>
    <col min="1" max="1" width="26.7109375" style="10" customWidth="1"/>
    <col min="2" max="6" width="14.28515625" style="10" customWidth="1"/>
    <col min="7" max="7" width="13.7109375" style="10" customWidth="1"/>
    <col min="8" max="8" width="11.7109375" style="10" customWidth="1"/>
    <col min="9" max="157" width="10.7109375" style="34"/>
    <col min="158" max="16384" width="10.7109375" style="10"/>
  </cols>
  <sheetData>
    <row r="1" spans="1:157" s="33" customFormat="1" ht="20.100000000000001" customHeight="1" thickBot="1">
      <c r="A1" s="161" t="s">
        <v>179</v>
      </c>
      <c r="B1" s="162"/>
      <c r="C1" s="162"/>
      <c r="D1" s="162"/>
      <c r="E1" s="162"/>
      <c r="F1" s="162"/>
      <c r="G1" s="162"/>
      <c r="H1" s="31"/>
      <c r="I1" s="32"/>
    </row>
    <row r="2" spans="1:157" s="36" customFormat="1" ht="12.6" customHeight="1">
      <c r="A2" s="286" t="s">
        <v>0</v>
      </c>
      <c r="B2" s="169" t="s">
        <v>2</v>
      </c>
      <c r="C2" s="163" t="s">
        <v>2</v>
      </c>
      <c r="D2" s="163" t="s">
        <v>92</v>
      </c>
      <c r="E2" s="163" t="s">
        <v>92</v>
      </c>
      <c r="F2" s="163" t="s">
        <v>78</v>
      </c>
      <c r="G2" s="164" t="s">
        <v>78</v>
      </c>
      <c r="H2" s="10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</row>
    <row r="3" spans="1:157" s="36" customFormat="1" ht="12.6" customHeight="1">
      <c r="A3" s="287"/>
      <c r="B3" s="170" t="s">
        <v>7</v>
      </c>
      <c r="C3" s="165" t="s">
        <v>93</v>
      </c>
      <c r="D3" s="165" t="s">
        <v>94</v>
      </c>
      <c r="E3" s="165" t="s">
        <v>95</v>
      </c>
      <c r="F3" s="165" t="s">
        <v>96</v>
      </c>
      <c r="G3" s="166" t="s">
        <v>97</v>
      </c>
      <c r="H3" s="10"/>
      <c r="I3" s="3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</row>
    <row r="4" spans="1:157" s="37" customFormat="1" ht="12.6" customHeight="1" thickBot="1">
      <c r="A4" s="288"/>
      <c r="B4" s="171"/>
      <c r="C4" s="167" t="s">
        <v>98</v>
      </c>
      <c r="D4" s="167"/>
      <c r="E4" s="167"/>
      <c r="F4" s="167" t="s">
        <v>99</v>
      </c>
      <c r="G4" s="168"/>
      <c r="H4" s="10"/>
      <c r="I4" s="34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</row>
    <row r="5" spans="1:157" s="37" customFormat="1" ht="14.25" customHeight="1">
      <c r="A5" s="172" t="s">
        <v>15</v>
      </c>
      <c r="B5" s="174">
        <f>'Revenu fiscal Indice fiscale'!H5</f>
        <v>62</v>
      </c>
      <c r="C5" s="175">
        <f t="shared" ref="C5:C36" si="0">B5/$B$58*100</f>
        <v>94.85674736932566</v>
      </c>
      <c r="D5" s="176">
        <f>'Revenu fiscal Indice fiscale'!G5</f>
        <v>47.817145181923401</v>
      </c>
      <c r="E5" s="175">
        <f t="shared" ref="E5:E36" si="1">D5/$D$58*100</f>
        <v>95.014250491141709</v>
      </c>
      <c r="F5" s="175">
        <f>'Revenu fiscal Indice fiscale'!C5</f>
        <v>6406.491822400144</v>
      </c>
      <c r="G5" s="177">
        <f t="shared" ref="G5:G36" si="2">F5/$F$58*100</f>
        <v>133.92572213595466</v>
      </c>
      <c r="H5" s="10"/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</row>
    <row r="6" spans="1:157" s="37" customFormat="1" ht="14.25" customHeight="1">
      <c r="A6" s="172" t="s">
        <v>16</v>
      </c>
      <c r="B6" s="178">
        <f>'Revenu fiscal Indice fiscale'!H6</f>
        <v>65</v>
      </c>
      <c r="C6" s="179">
        <f t="shared" si="0"/>
        <v>99.446589983970441</v>
      </c>
      <c r="D6" s="180">
        <f>'Revenu fiscal Indice fiscale'!G6</f>
        <v>50.01043357467384</v>
      </c>
      <c r="E6" s="179">
        <f t="shared" si="1"/>
        <v>99.372387137636537</v>
      </c>
      <c r="F6" s="179">
        <f>'Revenu fiscal Indice fiscale'!C6</f>
        <v>4925.576464606962</v>
      </c>
      <c r="G6" s="181">
        <f t="shared" si="2"/>
        <v>102.96764645072361</v>
      </c>
      <c r="H6" s="10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</row>
    <row r="7" spans="1:157" s="37" customFormat="1" ht="14.25" customHeight="1">
      <c r="A7" s="172" t="s">
        <v>18</v>
      </c>
      <c r="B7" s="178">
        <f>'Revenu fiscal Indice fiscale'!H7</f>
        <v>61</v>
      </c>
      <c r="C7" s="179">
        <f t="shared" si="0"/>
        <v>93.326799831110719</v>
      </c>
      <c r="D7" s="180">
        <f>'Revenu fiscal Indice fiscale'!G7</f>
        <v>47.912444253415856</v>
      </c>
      <c r="E7" s="179">
        <f t="shared" si="1"/>
        <v>95.20361290112892</v>
      </c>
      <c r="F7" s="179">
        <f>'Revenu fiscal Indice fiscale'!C7</f>
        <v>6390.9017425931825</v>
      </c>
      <c r="G7" s="181">
        <f t="shared" si="2"/>
        <v>133.59981635878592</v>
      </c>
      <c r="H7" s="10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</row>
    <row r="8" spans="1:157" s="37" customFormat="1" ht="14.25" customHeight="1">
      <c r="A8" s="173" t="s">
        <v>71</v>
      </c>
      <c r="B8" s="178">
        <f>'Revenu fiscal Indice fiscale'!H8</f>
        <v>52</v>
      </c>
      <c r="C8" s="179">
        <f t="shared" si="0"/>
        <v>79.55727198717635</v>
      </c>
      <c r="D8" s="180">
        <f>'Revenu fiscal Indice fiscale'!G8</f>
        <v>39.610899203459162</v>
      </c>
      <c r="E8" s="179">
        <f t="shared" si="1"/>
        <v>78.70816805934308</v>
      </c>
      <c r="F8" s="179">
        <f>'Revenu fiscal Indice fiscale'!C8</f>
        <v>5442.4662347086878</v>
      </c>
      <c r="G8" s="181">
        <f t="shared" si="2"/>
        <v>113.77306658464437</v>
      </c>
      <c r="H8" s="10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</row>
    <row r="9" spans="1:157" s="37" customFormat="1" ht="14.25" customHeight="1">
      <c r="A9" s="172" t="s">
        <v>19</v>
      </c>
      <c r="B9" s="178">
        <f>'Revenu fiscal Indice fiscale'!H9</f>
        <v>61</v>
      </c>
      <c r="C9" s="179">
        <f t="shared" si="0"/>
        <v>93.326799831110719</v>
      </c>
      <c r="D9" s="180">
        <f>'Revenu fiscal Indice fiscale'!G9</f>
        <v>46.747925995688234</v>
      </c>
      <c r="E9" s="179">
        <f t="shared" si="1"/>
        <v>92.889676570963644</v>
      </c>
      <c r="F9" s="179">
        <f>'Revenu fiscal Indice fiscale'!C9</f>
        <v>4953.4945347313242</v>
      </c>
      <c r="G9" s="181">
        <f t="shared" si="2"/>
        <v>103.55126503726019</v>
      </c>
      <c r="H9" s="10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</row>
    <row r="10" spans="1:157" s="37" customFormat="1" ht="14.25" customHeight="1">
      <c r="A10" s="172" t="s">
        <v>20</v>
      </c>
      <c r="B10" s="178">
        <f>'Revenu fiscal Indice fiscale'!H10</f>
        <v>74</v>
      </c>
      <c r="C10" s="179">
        <f t="shared" si="0"/>
        <v>113.21611782790481</v>
      </c>
      <c r="D10" s="180">
        <f>'Revenu fiscal Indice fiscale'!G10</f>
        <v>56.926805275372473</v>
      </c>
      <c r="E10" s="179">
        <f t="shared" si="1"/>
        <v>113.11544667746978</v>
      </c>
      <c r="F10" s="179">
        <f>'Revenu fiscal Indice fiscale'!C10</f>
        <v>4174.7846206533186</v>
      </c>
      <c r="G10" s="181">
        <f t="shared" si="2"/>
        <v>87.272576096664167</v>
      </c>
      <c r="H10" s="10"/>
      <c r="I10" s="34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</row>
    <row r="11" spans="1:157" s="37" customFormat="1" ht="14.25" customHeight="1">
      <c r="A11" s="172" t="s">
        <v>21</v>
      </c>
      <c r="B11" s="178">
        <f>'Revenu fiscal Indice fiscale'!H11</f>
        <v>70</v>
      </c>
      <c r="C11" s="179">
        <f t="shared" si="0"/>
        <v>107.09632767504509</v>
      </c>
      <c r="D11" s="180">
        <f>'Revenu fiscal Indice fiscale'!G11</f>
        <v>53.765622719553242</v>
      </c>
      <c r="E11" s="179">
        <f t="shared" si="1"/>
        <v>106.83407228625283</v>
      </c>
      <c r="F11" s="179">
        <f>'Revenu fiscal Indice fiscale'!C11</f>
        <v>5037.2439114391145</v>
      </c>
      <c r="G11" s="181">
        <f t="shared" si="2"/>
        <v>105.30201975059796</v>
      </c>
      <c r="H11" s="10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</row>
    <row r="12" spans="1:157" s="37" customFormat="1" ht="14.25" customHeight="1">
      <c r="A12" s="172" t="s">
        <v>22</v>
      </c>
      <c r="B12" s="178">
        <f>'Revenu fiscal Indice fiscale'!H12</f>
        <v>61</v>
      </c>
      <c r="C12" s="179">
        <f t="shared" si="0"/>
        <v>93.326799831110719</v>
      </c>
      <c r="D12" s="180">
        <f>'Revenu fiscal Indice fiscale'!G12</f>
        <v>46.643739752320194</v>
      </c>
      <c r="E12" s="179">
        <f t="shared" si="1"/>
        <v>92.682655056244599</v>
      </c>
      <c r="F12" s="179">
        <f>'Revenu fiscal Indice fiscale'!C12</f>
        <v>4969.6896962196206</v>
      </c>
      <c r="G12" s="181">
        <f t="shared" si="2"/>
        <v>103.8898198590809</v>
      </c>
      <c r="H12" s="10"/>
      <c r="I12" s="34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</row>
    <row r="13" spans="1:157" s="37" customFormat="1" ht="14.25" customHeight="1">
      <c r="A13" s="172" t="s">
        <v>23</v>
      </c>
      <c r="B13" s="178">
        <f>'Revenu fiscal Indice fiscale'!H13</f>
        <v>68</v>
      </c>
      <c r="C13" s="179">
        <f t="shared" si="0"/>
        <v>104.03643259861524</v>
      </c>
      <c r="D13" s="180">
        <f>'Revenu fiscal Indice fiscale'!G13</f>
        <v>52.333349694648703</v>
      </c>
      <c r="E13" s="179">
        <f t="shared" si="1"/>
        <v>103.98809836952829</v>
      </c>
      <c r="F13" s="179">
        <f>'Revenu fiscal Indice fiscale'!C13</f>
        <v>3453.9571264367814</v>
      </c>
      <c r="G13" s="181">
        <f t="shared" si="2"/>
        <v>72.203901169013434</v>
      </c>
      <c r="H13" s="10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</row>
    <row r="14" spans="1:157" s="37" customFormat="1" ht="14.25" customHeight="1">
      <c r="A14" s="172" t="s">
        <v>24</v>
      </c>
      <c r="B14" s="178">
        <f>'Revenu fiscal Indice fiscale'!H14</f>
        <v>68</v>
      </c>
      <c r="C14" s="179">
        <f t="shared" si="0"/>
        <v>104.03643259861524</v>
      </c>
      <c r="D14" s="180">
        <f>'Revenu fiscal Indice fiscale'!G14</f>
        <v>52.234157017666703</v>
      </c>
      <c r="E14" s="179">
        <f t="shared" si="1"/>
        <v>103.79099923653325</v>
      </c>
      <c r="F14" s="179">
        <f>'Revenu fiscal Indice fiscale'!C14</f>
        <v>3905.4370242630844</v>
      </c>
      <c r="G14" s="181">
        <f t="shared" si="2"/>
        <v>81.641948234778994</v>
      </c>
      <c r="H14" s="10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</row>
    <row r="15" spans="1:157" s="37" customFormat="1" ht="14.25" customHeight="1">
      <c r="A15" s="172" t="s">
        <v>25</v>
      </c>
      <c r="B15" s="178">
        <f>'Revenu fiscal Indice fiscale'!H15</f>
        <v>63</v>
      </c>
      <c r="C15" s="179">
        <f t="shared" si="0"/>
        <v>96.386694907540587</v>
      </c>
      <c r="D15" s="180">
        <f>'Revenu fiscal Indice fiscale'!G15</f>
        <v>48.569206582644782</v>
      </c>
      <c r="E15" s="179">
        <f t="shared" si="1"/>
        <v>96.508621391809228</v>
      </c>
      <c r="F15" s="179">
        <f>'Revenu fiscal Indice fiscale'!C15</f>
        <v>4951.6206573705167</v>
      </c>
      <c r="G15" s="181">
        <f t="shared" si="2"/>
        <v>103.51209221292865</v>
      </c>
      <c r="H15" s="10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</row>
    <row r="16" spans="1:157" s="37" customFormat="1" ht="14.25" customHeight="1">
      <c r="A16" s="172" t="s">
        <v>26</v>
      </c>
      <c r="B16" s="178">
        <f>'Revenu fiscal Indice fiscale'!H16</f>
        <v>60</v>
      </c>
      <c r="C16" s="179">
        <f t="shared" si="0"/>
        <v>91.796852292895792</v>
      </c>
      <c r="D16" s="180">
        <f>'Revenu fiscal Indice fiscale'!G16</f>
        <v>46.647174838019147</v>
      </c>
      <c r="E16" s="179">
        <f t="shared" si="1"/>
        <v>92.689480685248952</v>
      </c>
      <c r="F16" s="179">
        <f>'Revenu fiscal Indice fiscale'!C16</f>
        <v>4964.4719459362686</v>
      </c>
      <c r="G16" s="181">
        <f t="shared" si="2"/>
        <v>103.78074440967822</v>
      </c>
      <c r="H16" s="10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</row>
    <row r="17" spans="1:157" s="37" customFormat="1" ht="14.25" customHeight="1">
      <c r="A17" s="172" t="s">
        <v>27</v>
      </c>
      <c r="B17" s="178">
        <f>'Revenu fiscal Indice fiscale'!H17</f>
        <v>57</v>
      </c>
      <c r="C17" s="179">
        <f t="shared" si="0"/>
        <v>87.207009678250998</v>
      </c>
      <c r="D17" s="180">
        <f>'Revenu fiscal Indice fiscale'!G17</f>
        <v>43.468200690009766</v>
      </c>
      <c r="E17" s="179">
        <f t="shared" si="1"/>
        <v>86.372753811349085</v>
      </c>
      <c r="F17" s="179">
        <f>'Revenu fiscal Indice fiscale'!C17</f>
        <v>7796.946132665832</v>
      </c>
      <c r="G17" s="181">
        <f t="shared" si="2"/>
        <v>162.99273771354081</v>
      </c>
      <c r="H17" s="10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</row>
    <row r="18" spans="1:157" s="37" customFormat="1" ht="14.25" customHeight="1">
      <c r="A18" s="172" t="s">
        <v>28</v>
      </c>
      <c r="B18" s="178">
        <f>'Revenu fiscal Indice fiscale'!H18</f>
        <v>67</v>
      </c>
      <c r="C18" s="179">
        <f t="shared" si="0"/>
        <v>102.50648506040029</v>
      </c>
      <c r="D18" s="180">
        <f>'Revenu fiscal Indice fiscale'!G18</f>
        <v>51.578474685272504</v>
      </c>
      <c r="E18" s="179">
        <f t="shared" si="1"/>
        <v>102.4881367353175</v>
      </c>
      <c r="F18" s="179">
        <f>'Revenu fiscal Indice fiscale'!C18</f>
        <v>4015.3143279147002</v>
      </c>
      <c r="G18" s="181">
        <f t="shared" si="2"/>
        <v>83.938899147358356</v>
      </c>
      <c r="H18" s="10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</row>
    <row r="19" spans="1:157" s="37" customFormat="1" ht="14.25" customHeight="1">
      <c r="A19" s="172" t="s">
        <v>29</v>
      </c>
      <c r="B19" s="178">
        <f>'Revenu fiscal Indice fiscale'!H19</f>
        <v>69</v>
      </c>
      <c r="C19" s="179">
        <f t="shared" si="0"/>
        <v>105.56638013683015</v>
      </c>
      <c r="D19" s="180">
        <f>'Revenu fiscal Indice fiscale'!G19</f>
        <v>53.125291967157736</v>
      </c>
      <c r="E19" s="179">
        <f t="shared" si="1"/>
        <v>105.56171388271753</v>
      </c>
      <c r="F19" s="179">
        <f>'Revenu fiscal Indice fiscale'!C19</f>
        <v>5043.5861921246205</v>
      </c>
      <c r="G19" s="181">
        <f t="shared" si="2"/>
        <v>105.43460315885666</v>
      </c>
      <c r="H19" s="10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</row>
    <row r="20" spans="1:157" s="37" customFormat="1" ht="14.25" customHeight="1">
      <c r="A20" s="172" t="s">
        <v>30</v>
      </c>
      <c r="B20" s="178">
        <f>'Revenu fiscal Indice fiscale'!H20</f>
        <v>60</v>
      </c>
      <c r="C20" s="179">
        <f t="shared" si="0"/>
        <v>91.796852292895792</v>
      </c>
      <c r="D20" s="180">
        <f>'Revenu fiscal Indice fiscale'!G20</f>
        <v>46.987727810713736</v>
      </c>
      <c r="E20" s="179">
        <f t="shared" si="1"/>
        <v>93.366170716199164</v>
      </c>
      <c r="F20" s="179">
        <f>'Revenu fiscal Indice fiscale'!C20</f>
        <v>4968.7524275156329</v>
      </c>
      <c r="G20" s="181">
        <f t="shared" si="2"/>
        <v>103.87022654787459</v>
      </c>
      <c r="H20" s="10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</row>
    <row r="21" spans="1:157" s="37" customFormat="1" ht="14.25" customHeight="1">
      <c r="A21" s="172" t="s">
        <v>31</v>
      </c>
      <c r="B21" s="178">
        <f>'Revenu fiscal Indice fiscale'!H21</f>
        <v>68</v>
      </c>
      <c r="C21" s="179">
        <f t="shared" si="0"/>
        <v>104.03643259861524</v>
      </c>
      <c r="D21" s="180">
        <f>'Revenu fiscal Indice fiscale'!G21</f>
        <v>52.381401378657188</v>
      </c>
      <c r="E21" s="179">
        <f t="shared" si="1"/>
        <v>104.08357865643237</v>
      </c>
      <c r="F21" s="179">
        <f>'Revenu fiscal Indice fiscale'!C21</f>
        <v>4698.008529688972</v>
      </c>
      <c r="G21" s="181">
        <f t="shared" si="2"/>
        <v>98.210409438055152</v>
      </c>
      <c r="H21" s="10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</row>
    <row r="22" spans="1:157" s="37" customFormat="1" ht="14.25" customHeight="1">
      <c r="A22" s="172" t="s">
        <v>32</v>
      </c>
      <c r="B22" s="178">
        <f>'Revenu fiscal Indice fiscale'!H22</f>
        <v>65</v>
      </c>
      <c r="C22" s="179">
        <f t="shared" si="0"/>
        <v>99.446589983970441</v>
      </c>
      <c r="D22" s="180">
        <f>'Revenu fiscal Indice fiscale'!G22</f>
        <v>49.826620728562922</v>
      </c>
      <c r="E22" s="179">
        <f t="shared" si="1"/>
        <v>99.007144927181969</v>
      </c>
      <c r="F22" s="179">
        <f>'Revenu fiscal Indice fiscale'!C22</f>
        <v>2699.9717525773199</v>
      </c>
      <c r="G22" s="181">
        <f t="shared" si="2"/>
        <v>56.442071063961428</v>
      </c>
      <c r="H22" s="10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</row>
    <row r="23" spans="1:157" s="37" customFormat="1" ht="14.25" customHeight="1">
      <c r="A23" s="172" t="s">
        <v>33</v>
      </c>
      <c r="B23" s="178">
        <f>'Revenu fiscal Indice fiscale'!H23</f>
        <v>66</v>
      </c>
      <c r="C23" s="179">
        <f t="shared" si="0"/>
        <v>100.97653752218537</v>
      </c>
      <c r="D23" s="180">
        <f>'Revenu fiscal Indice fiscale'!G23</f>
        <v>50.254638867567948</v>
      </c>
      <c r="E23" s="179">
        <f t="shared" si="1"/>
        <v>99.857631139176689</v>
      </c>
      <c r="F23" s="179">
        <f>'Revenu fiscal Indice fiscale'!C23</f>
        <v>4824.7265015641287</v>
      </c>
      <c r="G23" s="181">
        <f t="shared" si="2"/>
        <v>100.85940929030595</v>
      </c>
      <c r="H23" s="10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</row>
    <row r="24" spans="1:157" s="37" customFormat="1" ht="14.25" customHeight="1">
      <c r="A24" s="172" t="s">
        <v>34</v>
      </c>
      <c r="B24" s="178">
        <f>'Revenu fiscal Indice fiscale'!H24</f>
        <v>60</v>
      </c>
      <c r="C24" s="179">
        <f t="shared" si="0"/>
        <v>91.796852292895792</v>
      </c>
      <c r="D24" s="180">
        <f>'Revenu fiscal Indice fiscale'!G24</f>
        <v>46.137463595834284</v>
      </c>
      <c r="E24" s="179">
        <f t="shared" si="1"/>
        <v>91.676667572737742</v>
      </c>
      <c r="F24" s="179">
        <f>'Revenu fiscal Indice fiscale'!C24</f>
        <v>5916.7896567862699</v>
      </c>
      <c r="G24" s="181">
        <f t="shared" si="2"/>
        <v>123.68865043127113</v>
      </c>
      <c r="H24" s="10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</row>
    <row r="25" spans="1:157" s="37" customFormat="1" ht="14.25" customHeight="1">
      <c r="A25" s="172" t="s">
        <v>35</v>
      </c>
      <c r="B25" s="178">
        <f>'Revenu fiscal Indice fiscale'!H25</f>
        <v>70</v>
      </c>
      <c r="C25" s="179">
        <f t="shared" si="0"/>
        <v>107.09632767504509</v>
      </c>
      <c r="D25" s="180">
        <f>'Revenu fiscal Indice fiscale'!G25</f>
        <v>54.044756107394299</v>
      </c>
      <c r="E25" s="179">
        <f t="shared" si="1"/>
        <v>107.38871956876767</v>
      </c>
      <c r="F25" s="179">
        <f>'Revenu fiscal Indice fiscale'!C25</f>
        <v>4339.3579101401483</v>
      </c>
      <c r="G25" s="181">
        <f t="shared" si="2"/>
        <v>90.71292960835504</v>
      </c>
      <c r="H25" s="10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</row>
    <row r="26" spans="1:157" s="37" customFormat="1" ht="14.25" customHeight="1">
      <c r="A26" s="172" t="s">
        <v>36</v>
      </c>
      <c r="B26" s="178">
        <f>'Revenu fiscal Indice fiscale'!H26</f>
        <v>60</v>
      </c>
      <c r="C26" s="179">
        <f t="shared" si="0"/>
        <v>91.796852292895792</v>
      </c>
      <c r="D26" s="180">
        <f>'Revenu fiscal Indice fiscale'!G26</f>
        <v>46.201299559471678</v>
      </c>
      <c r="E26" s="179">
        <f t="shared" si="1"/>
        <v>91.803511745812301</v>
      </c>
      <c r="F26" s="179">
        <f>'Revenu fiscal Indice fiscale'!C26</f>
        <v>3796.0902790697669</v>
      </c>
      <c r="G26" s="181">
        <f t="shared" si="2"/>
        <v>79.356088482015764</v>
      </c>
      <c r="H26" s="10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</row>
    <row r="27" spans="1:157" s="37" customFormat="1" ht="14.25" customHeight="1">
      <c r="A27" s="172" t="s">
        <v>37</v>
      </c>
      <c r="B27" s="178">
        <f>'Revenu fiscal Indice fiscale'!H27</f>
        <v>77</v>
      </c>
      <c r="C27" s="179">
        <f t="shared" si="0"/>
        <v>117.8059604425496</v>
      </c>
      <c r="D27" s="180">
        <f>'Revenu fiscal Indice fiscale'!G27</f>
        <v>59.226574933522848</v>
      </c>
      <c r="E27" s="179">
        <f t="shared" si="1"/>
        <v>117.68516512343908</v>
      </c>
      <c r="F27" s="179">
        <f>'Revenu fiscal Indice fiscale'!C27</f>
        <v>3068.9717796610171</v>
      </c>
      <c r="G27" s="181">
        <f t="shared" si="2"/>
        <v>64.155902044371032</v>
      </c>
      <c r="H27" s="10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</row>
    <row r="28" spans="1:157" s="37" customFormat="1" ht="14.25" customHeight="1">
      <c r="A28" s="172" t="s">
        <v>38</v>
      </c>
      <c r="B28" s="178">
        <f>'Revenu fiscal Indice fiscale'!H28</f>
        <v>60</v>
      </c>
      <c r="C28" s="179">
        <f t="shared" si="0"/>
        <v>91.796852292895792</v>
      </c>
      <c r="D28" s="180">
        <f>'Revenu fiscal Indice fiscale'!G28</f>
        <v>45.990247417181799</v>
      </c>
      <c r="E28" s="179">
        <f t="shared" si="1"/>
        <v>91.384144152077255</v>
      </c>
      <c r="F28" s="179">
        <f>'Revenu fiscal Indice fiscale'!C28</f>
        <v>6417.816377358492</v>
      </c>
      <c r="G28" s="181">
        <f t="shared" si="2"/>
        <v>134.16245844073885</v>
      </c>
      <c r="H28" s="10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</row>
    <row r="29" spans="1:157" s="37" customFormat="1" ht="14.25" customHeight="1">
      <c r="A29" s="173" t="s">
        <v>72</v>
      </c>
      <c r="B29" s="178">
        <f>'Revenu fiscal Indice fiscale'!H29</f>
        <v>72</v>
      </c>
      <c r="C29" s="179">
        <f t="shared" si="0"/>
        <v>110.15622275147494</v>
      </c>
      <c r="D29" s="180">
        <f>'Revenu fiscal Indice fiscale'!G29</f>
        <v>56.286928260421298</v>
      </c>
      <c r="E29" s="179">
        <f t="shared" si="1"/>
        <v>111.84398986525761</v>
      </c>
      <c r="F29" s="179">
        <f>'Revenu fiscal Indice fiscale'!C29</f>
        <v>3245.363078840473</v>
      </c>
      <c r="G29" s="181">
        <f t="shared" si="2"/>
        <v>67.843307378833401</v>
      </c>
      <c r="H29" s="10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57" s="37" customFormat="1" ht="14.25" customHeight="1">
      <c r="A30" s="172" t="s">
        <v>39</v>
      </c>
      <c r="B30" s="178">
        <f>'Revenu fiscal Indice fiscale'!H30</f>
        <v>70</v>
      </c>
      <c r="C30" s="179">
        <f t="shared" si="0"/>
        <v>107.09632767504509</v>
      </c>
      <c r="D30" s="180">
        <f>'Revenu fiscal Indice fiscale'!G30</f>
        <v>53.441273337427539</v>
      </c>
      <c r="E30" s="179">
        <f t="shared" si="1"/>
        <v>106.18957932619237</v>
      </c>
      <c r="F30" s="179">
        <f>'Revenu fiscal Indice fiscale'!C30</f>
        <v>3496.6410375275941</v>
      </c>
      <c r="G30" s="181">
        <f t="shared" si="2"/>
        <v>73.096195075709218</v>
      </c>
      <c r="H30" s="10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</row>
    <row r="31" spans="1:157" s="37" customFormat="1" ht="14.25" customHeight="1">
      <c r="A31" s="172" t="s">
        <v>40</v>
      </c>
      <c r="B31" s="178">
        <f>'Revenu fiscal Indice fiscale'!H31</f>
        <v>74</v>
      </c>
      <c r="C31" s="179">
        <f t="shared" si="0"/>
        <v>113.21611782790481</v>
      </c>
      <c r="D31" s="180">
        <f>'Revenu fiscal Indice fiscale'!G31</f>
        <v>56.197364526216198</v>
      </c>
      <c r="E31" s="179">
        <f t="shared" si="1"/>
        <v>111.66602376033208</v>
      </c>
      <c r="F31" s="179">
        <f>'Revenu fiscal Indice fiscale'!C31</f>
        <v>2829.468185907047</v>
      </c>
      <c r="G31" s="181">
        <f t="shared" si="2"/>
        <v>59.149153790122909</v>
      </c>
      <c r="H31" s="10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</row>
    <row r="32" spans="1:157" s="37" customFormat="1" ht="14.25" customHeight="1">
      <c r="A32" s="172" t="s">
        <v>41</v>
      </c>
      <c r="B32" s="178">
        <f>'Revenu fiscal Indice fiscale'!H32</f>
        <v>69</v>
      </c>
      <c r="C32" s="179">
        <f t="shared" si="0"/>
        <v>105.56638013683015</v>
      </c>
      <c r="D32" s="180">
        <f>'Revenu fiscal Indice fiscale'!G32</f>
        <v>53.019663432127729</v>
      </c>
      <c r="E32" s="179">
        <f t="shared" si="1"/>
        <v>105.35182648671825</v>
      </c>
      <c r="F32" s="179">
        <f>'Revenu fiscal Indice fiscale'!C32</f>
        <v>4070.4305718144965</v>
      </c>
      <c r="G32" s="181">
        <f t="shared" si="2"/>
        <v>85.091087110806995</v>
      </c>
      <c r="H32" s="10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s="37" customFormat="1" ht="14.25" customHeight="1">
      <c r="A33" s="172" t="s">
        <v>42</v>
      </c>
      <c r="B33" s="178">
        <f>'Revenu fiscal Indice fiscale'!H33</f>
        <v>74</v>
      </c>
      <c r="C33" s="179">
        <f t="shared" si="0"/>
        <v>113.21611782790481</v>
      </c>
      <c r="D33" s="180">
        <f>'Revenu fiscal Indice fiscale'!G33</f>
        <v>56.85794828761189</v>
      </c>
      <c r="E33" s="179">
        <f t="shared" si="1"/>
        <v>112.9786255632385</v>
      </c>
      <c r="F33" s="179">
        <f>'Revenu fiscal Indice fiscale'!C33</f>
        <v>3801.4031532033437</v>
      </c>
      <c r="G33" s="181">
        <f t="shared" si="2"/>
        <v>79.467152465968553</v>
      </c>
      <c r="H33" s="10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s="37" customFormat="1" ht="14.25" customHeight="1">
      <c r="A34" s="172" t="s">
        <v>43</v>
      </c>
      <c r="B34" s="178">
        <f>'Revenu fiscal Indice fiscale'!H34</f>
        <v>69</v>
      </c>
      <c r="C34" s="179">
        <f t="shared" si="0"/>
        <v>105.56638013683015</v>
      </c>
      <c r="D34" s="180">
        <f>'Revenu fiscal Indice fiscale'!G34</f>
        <v>53.107216523077824</v>
      </c>
      <c r="E34" s="179">
        <f t="shared" si="1"/>
        <v>105.52579737693257</v>
      </c>
      <c r="F34" s="179">
        <f>'Revenu fiscal Indice fiscale'!C34</f>
        <v>3822.9606198608485</v>
      </c>
      <c r="G34" s="181">
        <f t="shared" si="2"/>
        <v>79.917804612192072</v>
      </c>
      <c r="H34" s="10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</row>
    <row r="35" spans="1:157" s="37" customFormat="1" ht="14.25" customHeight="1">
      <c r="A35" s="172" t="s">
        <v>44</v>
      </c>
      <c r="B35" s="178">
        <f>'Revenu fiscal Indice fiscale'!H35</f>
        <v>70</v>
      </c>
      <c r="C35" s="179">
        <f t="shared" si="0"/>
        <v>107.09632767504509</v>
      </c>
      <c r="D35" s="180">
        <f>'Revenu fiscal Indice fiscale'!G35</f>
        <v>54.251139960519104</v>
      </c>
      <c r="E35" s="179">
        <f t="shared" si="1"/>
        <v>107.79881111738527</v>
      </c>
      <c r="F35" s="179">
        <f>'Revenu fiscal Indice fiscale'!C35</f>
        <v>4385.519168591225</v>
      </c>
      <c r="G35" s="181">
        <f t="shared" si="2"/>
        <v>91.677916381794617</v>
      </c>
      <c r="H35" s="10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</row>
    <row r="36" spans="1:157" s="37" customFormat="1" ht="14.25" customHeight="1">
      <c r="A36" s="172" t="s">
        <v>45</v>
      </c>
      <c r="B36" s="178">
        <f>'Revenu fiscal Indice fiscale'!H36</f>
        <v>72</v>
      </c>
      <c r="C36" s="179">
        <f t="shared" si="0"/>
        <v>110.15622275147494</v>
      </c>
      <c r="D36" s="180">
        <f>'Revenu fiscal Indice fiscale'!G36</f>
        <v>53.279062763941688</v>
      </c>
      <c r="E36" s="179">
        <f t="shared" si="1"/>
        <v>105.86726154659974</v>
      </c>
      <c r="F36" s="179">
        <f>'Revenu fiscal Indice fiscale'!C36</f>
        <v>4562.952355769231</v>
      </c>
      <c r="G36" s="181">
        <f t="shared" si="2"/>
        <v>95.387102061328633</v>
      </c>
      <c r="H36" s="10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</row>
    <row r="37" spans="1:157" s="37" customFormat="1" ht="14.25" customHeight="1">
      <c r="A37" s="172" t="s">
        <v>46</v>
      </c>
      <c r="B37" s="178">
        <f>'Revenu fiscal Indice fiscale'!H37</f>
        <v>66</v>
      </c>
      <c r="C37" s="179">
        <f t="shared" ref="C37:C58" si="3">B37/$B$58*100</f>
        <v>100.97653752218537</v>
      </c>
      <c r="D37" s="180">
        <f>'Revenu fiscal Indice fiscale'!G37</f>
        <v>50.867267812099627</v>
      </c>
      <c r="E37" s="179">
        <f t="shared" ref="E37:E58" si="4">D37/$D$58*100</f>
        <v>101.07494513340197</v>
      </c>
      <c r="F37" s="179">
        <f>'Revenu fiscal Indice fiscale'!C37</f>
        <v>4246.7406946826759</v>
      </c>
      <c r="G37" s="181">
        <f t="shared" ref="G37:G58" si="5">F37/$F$58*100</f>
        <v>88.776795479689866</v>
      </c>
      <c r="H37" s="10"/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</row>
    <row r="38" spans="1:157" s="37" customFormat="1" ht="14.25" customHeight="1">
      <c r="A38" s="172" t="s">
        <v>47</v>
      </c>
      <c r="B38" s="178">
        <f>'Revenu fiscal Indice fiscale'!H38</f>
        <v>68</v>
      </c>
      <c r="C38" s="179">
        <f t="shared" si="3"/>
        <v>104.03643259861524</v>
      </c>
      <c r="D38" s="180">
        <f>'Revenu fiscal Indice fiscale'!G38</f>
        <v>51.987428039172364</v>
      </c>
      <c r="E38" s="179">
        <f t="shared" si="4"/>
        <v>103.30074058815735</v>
      </c>
      <c r="F38" s="179">
        <f>'Revenu fiscal Indice fiscale'!C38</f>
        <v>4889.9649878048795</v>
      </c>
      <c r="G38" s="181">
        <f t="shared" si="5"/>
        <v>102.22319958662693</v>
      </c>
      <c r="H38" s="10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</row>
    <row r="39" spans="1:157" s="37" customFormat="1" ht="14.25" customHeight="1">
      <c r="A39" s="172" t="s">
        <v>48</v>
      </c>
      <c r="B39" s="178">
        <f>'Revenu fiscal Indice fiscale'!H39</f>
        <v>61</v>
      </c>
      <c r="C39" s="179">
        <f t="shared" si="3"/>
        <v>93.326799831110719</v>
      </c>
      <c r="D39" s="180">
        <f>'Revenu fiscal Indice fiscale'!G39</f>
        <v>47.038157365791214</v>
      </c>
      <c r="E39" s="179">
        <f t="shared" si="4"/>
        <v>93.466375911638139</v>
      </c>
      <c r="F39" s="179">
        <f>'Revenu fiscal Indice fiscale'!C39</f>
        <v>4009.5153484162897</v>
      </c>
      <c r="G39" s="181">
        <f t="shared" si="5"/>
        <v>83.817673281704273</v>
      </c>
      <c r="H39" s="10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</row>
    <row r="40" spans="1:157" s="37" customFormat="1" ht="14.25" customHeight="1">
      <c r="A40" s="172" t="s">
        <v>49</v>
      </c>
      <c r="B40" s="178">
        <f>'Revenu fiscal Indice fiscale'!H40</f>
        <v>63</v>
      </c>
      <c r="C40" s="179">
        <f t="shared" si="3"/>
        <v>96.386694907540587</v>
      </c>
      <c r="D40" s="180">
        <f>'Revenu fiscal Indice fiscale'!G40</f>
        <v>48.441470013963404</v>
      </c>
      <c r="E40" s="179">
        <f t="shared" si="4"/>
        <v>96.254804601045237</v>
      </c>
      <c r="F40" s="179">
        <f>'Revenu fiscal Indice fiscale'!C40</f>
        <v>4943.05303030303</v>
      </c>
      <c r="G40" s="181">
        <f t="shared" si="5"/>
        <v>103.33298862959263</v>
      </c>
      <c r="H40" s="10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</row>
    <row r="41" spans="1:157" s="37" customFormat="1" ht="14.25" customHeight="1">
      <c r="A41" s="172" t="s">
        <v>50</v>
      </c>
      <c r="B41" s="178">
        <f>'Revenu fiscal Indice fiscale'!H41</f>
        <v>57</v>
      </c>
      <c r="C41" s="179">
        <f t="shared" si="3"/>
        <v>87.207009678250998</v>
      </c>
      <c r="D41" s="180">
        <f>'Revenu fiscal Indice fiscale'!G41</f>
        <v>43.835342249809464</v>
      </c>
      <c r="E41" s="179">
        <f t="shared" si="4"/>
        <v>87.10227624510793</v>
      </c>
      <c r="F41" s="179">
        <f>'Revenu fiscal Indice fiscale'!C41</f>
        <v>4703.3269660194164</v>
      </c>
      <c r="G41" s="181">
        <f t="shared" si="5"/>
        <v>98.321589698006221</v>
      </c>
      <c r="H41" s="10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</row>
    <row r="42" spans="1:157" s="37" customFormat="1" ht="14.25" customHeight="1">
      <c r="A42" s="172" t="s">
        <v>51</v>
      </c>
      <c r="B42" s="178">
        <f>'Revenu fiscal Indice fiscale'!H42</f>
        <v>67</v>
      </c>
      <c r="C42" s="179">
        <f t="shared" si="3"/>
        <v>102.50648506040029</v>
      </c>
      <c r="D42" s="180">
        <f>'Revenu fiscal Indice fiscale'!G42</f>
        <v>52.09201465474591</v>
      </c>
      <c r="E42" s="179">
        <f t="shared" si="4"/>
        <v>103.50855765570329</v>
      </c>
      <c r="F42" s="179">
        <f>'Revenu fiscal Indice fiscale'!C42</f>
        <v>4645.5189988358552</v>
      </c>
      <c r="G42" s="181">
        <f t="shared" si="5"/>
        <v>97.11313209517273</v>
      </c>
      <c r="H42" s="10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</row>
    <row r="43" spans="1:157" s="37" customFormat="1" ht="14.25" customHeight="1">
      <c r="A43" s="172" t="s">
        <v>52</v>
      </c>
      <c r="B43" s="178">
        <f>'Revenu fiscal Indice fiscale'!H43</f>
        <v>67</v>
      </c>
      <c r="C43" s="179">
        <f t="shared" si="3"/>
        <v>102.50648506040029</v>
      </c>
      <c r="D43" s="180">
        <f>'Revenu fiscal Indice fiscale'!G43</f>
        <v>51.53367546751776</v>
      </c>
      <c r="E43" s="179">
        <f t="shared" si="4"/>
        <v>102.39911920653442</v>
      </c>
      <c r="F43" s="179">
        <f>'Revenu fiscal Indice fiscale'!C43</f>
        <v>4128.1870483460561</v>
      </c>
      <c r="G43" s="181">
        <f t="shared" si="5"/>
        <v>86.298468317549819</v>
      </c>
      <c r="H43" s="10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</row>
    <row r="44" spans="1:157" s="37" customFormat="1" ht="14.25" customHeight="1">
      <c r="A44" s="172" t="s">
        <v>53</v>
      </c>
      <c r="B44" s="178">
        <f>'Revenu fiscal Indice fiscale'!H44</f>
        <v>62</v>
      </c>
      <c r="C44" s="179">
        <f t="shared" si="3"/>
        <v>94.85674736932566</v>
      </c>
      <c r="D44" s="180">
        <f>'Revenu fiscal Indice fiscale'!G44</f>
        <v>48.83839186303365</v>
      </c>
      <c r="E44" s="179">
        <f t="shared" si="4"/>
        <v>97.043501455478619</v>
      </c>
      <c r="F44" s="179">
        <f>'Revenu fiscal Indice fiscale'!C44</f>
        <v>3037.7148780487805</v>
      </c>
      <c r="G44" s="181">
        <f t="shared" si="5"/>
        <v>63.502486222389543</v>
      </c>
      <c r="H44" s="10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</row>
    <row r="45" spans="1:157" s="37" customFormat="1" ht="14.25" customHeight="1">
      <c r="A45" s="172" t="s">
        <v>54</v>
      </c>
      <c r="B45" s="178">
        <f>'Revenu fiscal Indice fiscale'!H45</f>
        <v>67</v>
      </c>
      <c r="C45" s="179">
        <f t="shared" si="3"/>
        <v>102.50648506040029</v>
      </c>
      <c r="D45" s="180">
        <f>'Revenu fiscal Indice fiscale'!G45</f>
        <v>51.655356391216209</v>
      </c>
      <c r="E45" s="179">
        <f t="shared" si="4"/>
        <v>102.64090323024162</v>
      </c>
      <c r="F45" s="179">
        <f>'Revenu fiscal Indice fiscale'!C45</f>
        <v>3946.232189349113</v>
      </c>
      <c r="G45" s="181">
        <f t="shared" si="5"/>
        <v>82.494758492758052</v>
      </c>
      <c r="H45" s="10"/>
      <c r="I45" s="34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</row>
    <row r="46" spans="1:157" s="37" customFormat="1" ht="14.25" customHeight="1">
      <c r="A46" s="172" t="s">
        <v>55</v>
      </c>
      <c r="B46" s="178">
        <f>'Revenu fiscal Indice fiscale'!H46</f>
        <v>65</v>
      </c>
      <c r="C46" s="179">
        <f t="shared" si="3"/>
        <v>99.446589983970441</v>
      </c>
      <c r="D46" s="180">
        <f>'Revenu fiscal Indice fiscale'!G46</f>
        <v>50.179005471806839</v>
      </c>
      <c r="E46" s="179">
        <f t="shared" si="4"/>
        <v>99.707345077911398</v>
      </c>
      <c r="F46" s="179">
        <f>'Revenu fiscal Indice fiscale'!C46</f>
        <v>4140.4450509164963</v>
      </c>
      <c r="G46" s="181">
        <f t="shared" si="5"/>
        <v>86.554718054800787</v>
      </c>
      <c r="H46" s="10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</row>
    <row r="47" spans="1:157" s="37" customFormat="1" ht="14.25" customHeight="1">
      <c r="A47" s="172" t="s">
        <v>56</v>
      </c>
      <c r="B47" s="178">
        <f>'Revenu fiscal Indice fiscale'!H47</f>
        <v>67</v>
      </c>
      <c r="C47" s="179">
        <f t="shared" si="3"/>
        <v>102.50648506040029</v>
      </c>
      <c r="D47" s="180">
        <f>'Revenu fiscal Indice fiscale'!G47</f>
        <v>51.704774113057042</v>
      </c>
      <c r="E47" s="179">
        <f t="shared" si="4"/>
        <v>102.73909787954206</v>
      </c>
      <c r="F47" s="179">
        <f>'Revenu fiscal Indice fiscale'!C47</f>
        <v>4654.3363802559397</v>
      </c>
      <c r="G47" s="181">
        <f t="shared" si="5"/>
        <v>97.297456715693443</v>
      </c>
      <c r="H47" s="10"/>
      <c r="I47" s="34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</row>
    <row r="48" spans="1:157" s="37" customFormat="1" ht="14.25" customHeight="1">
      <c r="A48" s="172" t="s">
        <v>58</v>
      </c>
      <c r="B48" s="178">
        <f>'Revenu fiscal Indice fiscale'!H48</f>
        <v>68</v>
      </c>
      <c r="C48" s="179">
        <f t="shared" si="3"/>
        <v>104.03643259861524</v>
      </c>
      <c r="D48" s="180">
        <f>'Revenu fiscal Indice fiscale'!G48</f>
        <v>52.080381148733025</v>
      </c>
      <c r="E48" s="179">
        <f t="shared" si="4"/>
        <v>103.48544149412162</v>
      </c>
      <c r="F48" s="179">
        <f>'Revenu fiscal Indice fiscale'!C48</f>
        <v>5282.6742140867491</v>
      </c>
      <c r="G48" s="181">
        <f t="shared" si="5"/>
        <v>110.43266401384406</v>
      </c>
      <c r="H48" s="10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</row>
    <row r="49" spans="1:157" s="37" customFormat="1" ht="14.25" customHeight="1">
      <c r="A49" s="172" t="s">
        <v>59</v>
      </c>
      <c r="B49" s="178">
        <f>'Revenu fiscal Indice fiscale'!H49</f>
        <v>60</v>
      </c>
      <c r="C49" s="179">
        <f t="shared" si="3"/>
        <v>91.796852292895792</v>
      </c>
      <c r="D49" s="180">
        <f>'Revenu fiscal Indice fiscale'!G49</f>
        <v>46.035516338554984</v>
      </c>
      <c r="E49" s="179">
        <f t="shared" si="4"/>
        <v>91.474094997499989</v>
      </c>
      <c r="F49" s="179">
        <f>'Revenu fiscal Indice fiscale'!C49</f>
        <v>4414.2590449954068</v>
      </c>
      <c r="G49" s="181">
        <f t="shared" si="5"/>
        <v>92.278714573414888</v>
      </c>
      <c r="H49" s="10"/>
      <c r="I49" s="3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</row>
    <row r="50" spans="1:157" s="37" customFormat="1" ht="14.25" customHeight="1">
      <c r="A50" s="172" t="s">
        <v>60</v>
      </c>
      <c r="B50" s="178">
        <f>'Revenu fiscal Indice fiscale'!H50</f>
        <v>70</v>
      </c>
      <c r="C50" s="179">
        <f t="shared" si="3"/>
        <v>107.09632767504509</v>
      </c>
      <c r="D50" s="180">
        <f>'Revenu fiscal Indice fiscale'!G50</f>
        <v>54.071170512518485</v>
      </c>
      <c r="E50" s="179">
        <f t="shared" si="4"/>
        <v>107.44120586621382</v>
      </c>
      <c r="F50" s="179">
        <f>'Revenu fiscal Indice fiscale'!C50</f>
        <v>3372.2232407407409</v>
      </c>
      <c r="G50" s="181">
        <f t="shared" si="5"/>
        <v>70.495279669404809</v>
      </c>
      <c r="H50" s="10"/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</row>
    <row r="51" spans="1:157" s="37" customFormat="1" ht="14.25" customHeight="1">
      <c r="A51" s="172" t="s">
        <v>61</v>
      </c>
      <c r="B51" s="178">
        <f>'Revenu fiscal Indice fiscale'!H51</f>
        <v>73</v>
      </c>
      <c r="C51" s="179">
        <f t="shared" si="3"/>
        <v>111.68617028968988</v>
      </c>
      <c r="D51" s="180">
        <f>'Revenu fiscal Indice fiscale'!G51</f>
        <v>56.130926671236658</v>
      </c>
      <c r="E51" s="179">
        <f t="shared" si="4"/>
        <v>111.53400954302354</v>
      </c>
      <c r="F51" s="179">
        <f>'Revenu fiscal Indice fiscale'!C51</f>
        <v>3335.105389312977</v>
      </c>
      <c r="G51" s="181">
        <f t="shared" si="5"/>
        <v>69.719342511533583</v>
      </c>
      <c r="H51" s="10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</row>
    <row r="52" spans="1:157" s="37" customFormat="1" ht="14.25" customHeight="1">
      <c r="A52" s="172" t="s">
        <v>62</v>
      </c>
      <c r="B52" s="178">
        <f>'Revenu fiscal Indice fiscale'!H52</f>
        <v>70</v>
      </c>
      <c r="C52" s="179">
        <f t="shared" si="3"/>
        <v>107.09632767504509</v>
      </c>
      <c r="D52" s="180">
        <f>'Revenu fiscal Indice fiscale'!G52</f>
        <v>53.3183138245141</v>
      </c>
      <c r="E52" s="179">
        <f t="shared" si="4"/>
        <v>105.94525470338651</v>
      </c>
      <c r="F52" s="179">
        <f>'Revenu fiscal Indice fiscale'!C52</f>
        <v>3569.7131249999998</v>
      </c>
      <c r="G52" s="181">
        <f t="shared" si="5"/>
        <v>74.623744373205597</v>
      </c>
      <c r="H52" s="10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</row>
    <row r="53" spans="1:157" s="37" customFormat="1" ht="14.25" customHeight="1">
      <c r="A53" s="172" t="s">
        <v>63</v>
      </c>
      <c r="B53" s="178">
        <f>'Revenu fiscal Indice fiscale'!H53</f>
        <v>70</v>
      </c>
      <c r="C53" s="179">
        <f t="shared" si="3"/>
        <v>107.09632767504509</v>
      </c>
      <c r="D53" s="180">
        <f>'Revenu fiscal Indice fiscale'!G53</f>
        <v>53.931285941871344</v>
      </c>
      <c r="E53" s="179">
        <f t="shared" si="4"/>
        <v>107.16325059337713</v>
      </c>
      <c r="F53" s="179">
        <f>'Revenu fiscal Indice fiscale'!C53</f>
        <v>3170.4613596837944</v>
      </c>
      <c r="G53" s="181">
        <f t="shared" si="5"/>
        <v>66.2775101991338</v>
      </c>
      <c r="H53" s="10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</row>
    <row r="54" spans="1:157" s="37" customFormat="1" ht="14.25" customHeight="1">
      <c r="A54" s="172" t="s">
        <v>64</v>
      </c>
      <c r="B54" s="178">
        <f>'Revenu fiscal Indice fiscale'!H54</f>
        <v>67</v>
      </c>
      <c r="C54" s="179">
        <f t="shared" si="3"/>
        <v>102.50648506040029</v>
      </c>
      <c r="D54" s="180">
        <f>'Revenu fiscal Indice fiscale'!G54</f>
        <v>51.696393365672009</v>
      </c>
      <c r="E54" s="179">
        <f t="shared" si="4"/>
        <v>102.72244505703843</v>
      </c>
      <c r="F54" s="179">
        <f>'Revenu fiscal Indice fiscale'!C54</f>
        <v>3755.9087007874018</v>
      </c>
      <c r="G54" s="181">
        <f t="shared" si="5"/>
        <v>78.516105065629844</v>
      </c>
      <c r="H54" s="10"/>
      <c r="I54" s="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</row>
    <row r="55" spans="1:157" s="37" customFormat="1" ht="14.25" customHeight="1">
      <c r="A55" s="172" t="s">
        <v>65</v>
      </c>
      <c r="B55" s="178">
        <f>'Revenu fiscal Indice fiscale'!H55</f>
        <v>70</v>
      </c>
      <c r="C55" s="179">
        <f t="shared" si="3"/>
        <v>107.09632767504509</v>
      </c>
      <c r="D55" s="180">
        <f>'Revenu fiscal Indice fiscale'!G55</f>
        <v>53.886942227137816</v>
      </c>
      <c r="E55" s="179">
        <f t="shared" si="4"/>
        <v>107.07513816417691</v>
      </c>
      <c r="F55" s="179">
        <f>'Revenu fiscal Indice fiscale'!C55</f>
        <v>3928.274087626256</v>
      </c>
      <c r="G55" s="181">
        <f t="shared" si="5"/>
        <v>82.119349952780638</v>
      </c>
      <c r="H55" s="10"/>
      <c r="I55" s="3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</row>
    <row r="56" spans="1:157" s="37" customFormat="1" ht="14.25" customHeight="1">
      <c r="A56" s="172" t="s">
        <v>66</v>
      </c>
      <c r="B56" s="178">
        <f>'Revenu fiscal Indice fiscale'!H56</f>
        <v>75</v>
      </c>
      <c r="C56" s="179">
        <f t="shared" si="3"/>
        <v>114.74606536611974</v>
      </c>
      <c r="D56" s="180">
        <f>'Revenu fiscal Indice fiscale'!G56</f>
        <v>57.759114496228115</v>
      </c>
      <c r="E56" s="179">
        <f t="shared" si="4"/>
        <v>114.76927265339525</v>
      </c>
      <c r="F56" s="179">
        <f>'Revenu fiscal Indice fiscale'!C56</f>
        <v>3412.4713574660632</v>
      </c>
      <c r="G56" s="181">
        <f t="shared" si="5"/>
        <v>71.336654051278543</v>
      </c>
      <c r="H56" s="10"/>
      <c r="I56" s="3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</row>
    <row r="57" spans="1:157" s="37" customFormat="1" ht="14.25" customHeight="1" thickBot="1">
      <c r="A57" s="182" t="s">
        <v>67</v>
      </c>
      <c r="B57" s="183">
        <f>'Revenu fiscal Indice fiscale'!H57</f>
        <v>70</v>
      </c>
      <c r="C57" s="184">
        <f t="shared" si="3"/>
        <v>107.09632767504509</v>
      </c>
      <c r="D57" s="185">
        <f>'Revenu fiscal Indice fiscale'!G57</f>
        <v>53.634893399716155</v>
      </c>
      <c r="E57" s="184">
        <f t="shared" si="4"/>
        <v>106.57430879986566</v>
      </c>
      <c r="F57" s="184">
        <f>'Revenu fiscal Indice fiscale'!C57</f>
        <v>3936.3294461859978</v>
      </c>
      <c r="G57" s="186">
        <f t="shared" si="5"/>
        <v>82.287744722037246</v>
      </c>
      <c r="H57" s="10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</row>
    <row r="58" spans="1:157" s="37" customFormat="1" ht="20.100000000000001" customHeight="1" thickBot="1">
      <c r="A58" s="194" t="s">
        <v>100</v>
      </c>
      <c r="B58" s="195">
        <f>'Revenu fiscal Indice fiscale'!H58</f>
        <v>65.361718295697415</v>
      </c>
      <c r="C58" s="188">
        <f t="shared" si="3"/>
        <v>100</v>
      </c>
      <c r="D58" s="187">
        <f>'Revenu fiscal Indice fiscale'!G58</f>
        <v>50.326287830246528</v>
      </c>
      <c r="E58" s="188">
        <f t="shared" si="4"/>
        <v>100</v>
      </c>
      <c r="F58" s="188">
        <f>'Revenu fiscal Indice fiscale'!C58</f>
        <v>4783.6156641340303</v>
      </c>
      <c r="G58" s="189">
        <f t="shared" si="5"/>
        <v>100</v>
      </c>
      <c r="H58" s="10"/>
      <c r="I58" s="34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</row>
    <row r="59" spans="1:157" s="37" customFormat="1" ht="18" customHeight="1" thickBot="1">
      <c r="A59" s="245" t="str">
        <f>'Impots percu en 2010'!A59</f>
        <v>Chiffres de 2009</v>
      </c>
      <c r="B59" s="196">
        <f>'Revenu fiscal Indice fiscale'!H59</f>
        <v>65.082685712083588</v>
      </c>
      <c r="C59" s="191"/>
      <c r="D59" s="190">
        <f>'Revenu fiscal Indice fiscale'!G59</f>
        <v>50.197054606296668</v>
      </c>
      <c r="E59" s="192"/>
      <c r="F59" s="192">
        <f>'Revenu fiscal Indice fiscale'!C59</f>
        <v>4740.1663572851903</v>
      </c>
      <c r="G59" s="193"/>
      <c r="H59" s="10"/>
      <c r="I59" s="3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</row>
  </sheetData>
  <sheetProtection sheet="1" objects="1" scenarios="1"/>
  <mergeCells count="1">
    <mergeCell ref="A2:A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48" zoomScaleNormal="148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2.75"/>
  <cols>
    <col min="1" max="1" width="19.28515625" style="10" customWidth="1"/>
    <col min="2" max="2" width="10.7109375" style="10" customWidth="1"/>
    <col min="3" max="3" width="10.28515625" style="10" customWidth="1"/>
    <col min="4" max="6" width="10.7109375" style="10" customWidth="1"/>
    <col min="7" max="8" width="9.7109375" style="10" customWidth="1"/>
    <col min="9" max="9" width="8.7109375" style="10" customWidth="1"/>
    <col min="10" max="10" width="6.28515625" style="10" customWidth="1"/>
    <col min="11" max="12" width="5.7109375" style="10" customWidth="1"/>
    <col min="13" max="16384" width="11.42578125" style="10"/>
  </cols>
  <sheetData>
    <row r="1" spans="1:12" s="21" customFormat="1" ht="20.100000000000001" customHeight="1" thickBot="1">
      <c r="A1" s="151" t="s">
        <v>178</v>
      </c>
      <c r="B1" s="152"/>
      <c r="C1" s="152"/>
      <c r="D1" s="152"/>
      <c r="E1" s="153"/>
      <c r="F1" s="153"/>
      <c r="G1" s="38"/>
      <c r="H1" s="39"/>
      <c r="I1" s="39"/>
      <c r="J1" s="39"/>
      <c r="K1" s="39"/>
      <c r="L1" s="39"/>
    </row>
    <row r="2" spans="1:12" s="17" customFormat="1" ht="12.6" customHeight="1">
      <c r="A2" s="270" t="s">
        <v>0</v>
      </c>
      <c r="B2" s="289" t="s">
        <v>101</v>
      </c>
      <c r="C2" s="219" t="s">
        <v>102</v>
      </c>
      <c r="D2" s="292" t="s">
        <v>170</v>
      </c>
      <c r="E2" s="295" t="s">
        <v>103</v>
      </c>
      <c r="F2" s="219" t="s">
        <v>104</v>
      </c>
      <c r="G2" s="219" t="s">
        <v>105</v>
      </c>
      <c r="H2" s="219" t="s">
        <v>106</v>
      </c>
      <c r="I2" s="219" t="s">
        <v>107</v>
      </c>
      <c r="J2" s="219" t="s">
        <v>108</v>
      </c>
      <c r="K2" s="219" t="s">
        <v>109</v>
      </c>
      <c r="L2" s="220" t="s">
        <v>110</v>
      </c>
    </row>
    <row r="3" spans="1:12" s="17" customFormat="1" ht="12.6" customHeight="1">
      <c r="A3" s="271"/>
      <c r="B3" s="290"/>
      <c r="C3" s="221" t="s">
        <v>111</v>
      </c>
      <c r="D3" s="293"/>
      <c r="E3" s="296"/>
      <c r="F3" s="221" t="s">
        <v>112</v>
      </c>
      <c r="G3" s="221" t="s">
        <v>113</v>
      </c>
      <c r="H3" s="221" t="s">
        <v>114</v>
      </c>
      <c r="I3" s="221" t="s">
        <v>115</v>
      </c>
      <c r="J3" s="221" t="s">
        <v>116</v>
      </c>
      <c r="K3" s="221" t="s">
        <v>117</v>
      </c>
      <c r="L3" s="222" t="s">
        <v>118</v>
      </c>
    </row>
    <row r="4" spans="1:12" s="17" customFormat="1" ht="12.6" customHeight="1" thickBot="1">
      <c r="A4" s="272"/>
      <c r="B4" s="291"/>
      <c r="C4" s="223" t="s">
        <v>119</v>
      </c>
      <c r="D4" s="294"/>
      <c r="E4" s="297"/>
      <c r="F4" s="223" t="s">
        <v>177</v>
      </c>
      <c r="G4" s="223" t="s">
        <v>120</v>
      </c>
      <c r="H4" s="223" t="s">
        <v>121</v>
      </c>
      <c r="I4" s="223" t="s">
        <v>7</v>
      </c>
      <c r="J4" s="223" t="s">
        <v>122</v>
      </c>
      <c r="K4" s="224" t="s">
        <v>176</v>
      </c>
      <c r="L4" s="225" t="s">
        <v>123</v>
      </c>
    </row>
    <row r="5" spans="1:12" s="17" customFormat="1" ht="14.25" customHeight="1">
      <c r="A5" s="202" t="s">
        <v>15</v>
      </c>
      <c r="B5" s="197">
        <v>261531539</v>
      </c>
      <c r="C5" s="83">
        <v>4007959</v>
      </c>
      <c r="D5" s="83">
        <f>B5-C5</f>
        <v>257523580</v>
      </c>
      <c r="E5" s="83">
        <v>263506737</v>
      </c>
      <c r="F5" s="83">
        <v>67098686</v>
      </c>
      <c r="G5" s="83">
        <f>E5-F5</f>
        <v>196408051</v>
      </c>
      <c r="H5" s="83">
        <f>D5-G5</f>
        <v>61115529</v>
      </c>
      <c r="I5" s="83">
        <f t="shared" ref="I5:I7" si="0">F5/K5</f>
        <v>1082236.8709677418</v>
      </c>
      <c r="J5" s="206">
        <f>H5/I5</f>
        <v>56.471490335891232</v>
      </c>
      <c r="K5" s="252">
        <f>'Revenu fiscal Indice fiscale'!H5</f>
        <v>62</v>
      </c>
      <c r="L5" s="244">
        <f>K5-J5</f>
        <v>5.5285096641087677</v>
      </c>
    </row>
    <row r="6" spans="1:12" s="17" customFormat="1" ht="14.25" customHeight="1">
      <c r="A6" s="172" t="s">
        <v>16</v>
      </c>
      <c r="B6" s="207">
        <v>13637462</v>
      </c>
      <c r="C6" s="86">
        <v>0</v>
      </c>
      <c r="D6" s="86">
        <f t="shared" ref="D6:D58" si="1">B6-C6</f>
        <v>13637462</v>
      </c>
      <c r="E6" s="86">
        <v>12650875</v>
      </c>
      <c r="F6" s="86">
        <v>6153858.25</v>
      </c>
      <c r="G6" s="86">
        <f t="shared" ref="G6:G58" si="2">E6-F6</f>
        <v>6497016.75</v>
      </c>
      <c r="H6" s="85">
        <f t="shared" ref="H6:H58" si="3">D6-G6</f>
        <v>7140445.25</v>
      </c>
      <c r="I6" s="85">
        <f t="shared" si="0"/>
        <v>94674.742307692301</v>
      </c>
      <c r="J6" s="208">
        <f t="shared" ref="J6:J58" si="4">H6/I6</f>
        <v>75.420804704105763</v>
      </c>
      <c r="K6" s="253">
        <f>'Revenu fiscal Indice fiscale'!H6</f>
        <v>65</v>
      </c>
      <c r="L6" s="244">
        <f t="shared" ref="L6:L58" si="5">K6-J6</f>
        <v>-10.420804704105763</v>
      </c>
    </row>
    <row r="7" spans="1:12" s="17" customFormat="1" ht="14.25" customHeight="1">
      <c r="A7" s="172" t="s">
        <v>18</v>
      </c>
      <c r="B7" s="207">
        <v>19531855</v>
      </c>
      <c r="C7" s="86">
        <v>0</v>
      </c>
      <c r="D7" s="86">
        <f t="shared" si="1"/>
        <v>19531855</v>
      </c>
      <c r="E7" s="86">
        <v>18956364</v>
      </c>
      <c r="F7" s="86">
        <v>8257465.3499999996</v>
      </c>
      <c r="G7" s="86">
        <f t="shared" si="2"/>
        <v>10698898.65</v>
      </c>
      <c r="H7" s="85">
        <f t="shared" si="3"/>
        <v>8832956.3499999996</v>
      </c>
      <c r="I7" s="85">
        <f t="shared" si="0"/>
        <v>135368.28442622951</v>
      </c>
      <c r="J7" s="208">
        <f t="shared" si="4"/>
        <v>65.251298614289666</v>
      </c>
      <c r="K7" s="209">
        <f>'Revenu fiscal Indice fiscale'!H7</f>
        <v>61</v>
      </c>
      <c r="L7" s="244">
        <f t="shared" si="5"/>
        <v>-4.2512986142896665</v>
      </c>
    </row>
    <row r="8" spans="1:12" s="17" customFormat="1" ht="14.25" customHeight="1">
      <c r="A8" s="173" t="s">
        <v>71</v>
      </c>
      <c r="B8" s="207">
        <v>27571169</v>
      </c>
      <c r="C8" s="86">
        <v>0</v>
      </c>
      <c r="D8" s="86">
        <f t="shared" si="1"/>
        <v>27571169</v>
      </c>
      <c r="E8" s="86">
        <v>25406728</v>
      </c>
      <c r="F8" s="86">
        <v>8361419.3499999996</v>
      </c>
      <c r="G8" s="86">
        <f t="shared" si="2"/>
        <v>17045308.649999999</v>
      </c>
      <c r="H8" s="85">
        <f t="shared" si="3"/>
        <v>10525860.350000001</v>
      </c>
      <c r="I8" s="85">
        <f>F8/K8</f>
        <v>160796.52596153846</v>
      </c>
      <c r="J8" s="208">
        <f t="shared" si="4"/>
        <v>65.46074479567875</v>
      </c>
      <c r="K8" s="209">
        <f>'Revenu fiscal Indice fiscale'!H8</f>
        <v>52</v>
      </c>
      <c r="L8" s="244">
        <f t="shared" si="5"/>
        <v>-13.46074479567875</v>
      </c>
    </row>
    <row r="9" spans="1:12" s="17" customFormat="1" ht="14.25" customHeight="1">
      <c r="A9" s="172" t="s">
        <v>19</v>
      </c>
      <c r="B9" s="207">
        <v>8214656</v>
      </c>
      <c r="C9" s="86">
        <v>241389</v>
      </c>
      <c r="D9" s="86">
        <f t="shared" si="1"/>
        <v>7973267</v>
      </c>
      <c r="E9" s="86">
        <v>8222458</v>
      </c>
      <c r="F9" s="86">
        <v>2716902.6</v>
      </c>
      <c r="G9" s="86">
        <f t="shared" si="2"/>
        <v>5505555.4000000004</v>
      </c>
      <c r="H9" s="85">
        <f t="shared" si="3"/>
        <v>2467711.5999999996</v>
      </c>
      <c r="I9" s="85">
        <f t="shared" ref="I9:I58" si="6">F9/K9</f>
        <v>44539.386885245905</v>
      </c>
      <c r="J9" s="208">
        <f t="shared" si="4"/>
        <v>55.405154237034466</v>
      </c>
      <c r="K9" s="209">
        <f>'Revenu fiscal Indice fiscale'!H9</f>
        <v>61</v>
      </c>
      <c r="L9" s="244">
        <f t="shared" si="5"/>
        <v>5.5948457629655337</v>
      </c>
    </row>
    <row r="10" spans="1:12" s="17" customFormat="1" ht="14.25" customHeight="1">
      <c r="A10" s="172" t="s">
        <v>20</v>
      </c>
      <c r="B10" s="207">
        <v>9609946</v>
      </c>
      <c r="C10" s="86">
        <v>93243</v>
      </c>
      <c r="D10" s="86">
        <f t="shared" si="1"/>
        <v>9516703</v>
      </c>
      <c r="E10" s="86">
        <v>9770259</v>
      </c>
      <c r="F10" s="86">
        <v>3777898.6</v>
      </c>
      <c r="G10" s="86">
        <f t="shared" si="2"/>
        <v>5992360.4000000004</v>
      </c>
      <c r="H10" s="85">
        <f t="shared" si="3"/>
        <v>3524342.5999999996</v>
      </c>
      <c r="I10" s="85">
        <f t="shared" si="6"/>
        <v>51052.683783783788</v>
      </c>
      <c r="J10" s="208">
        <f t="shared" si="4"/>
        <v>69.033444253903468</v>
      </c>
      <c r="K10" s="209">
        <f>'Revenu fiscal Indice fiscale'!H10</f>
        <v>74</v>
      </c>
      <c r="L10" s="244">
        <f t="shared" si="5"/>
        <v>4.9665557460965317</v>
      </c>
    </row>
    <row r="11" spans="1:12" s="17" customFormat="1" ht="14.25" customHeight="1">
      <c r="A11" s="172" t="s">
        <v>21</v>
      </c>
      <c r="B11" s="207">
        <v>1364902</v>
      </c>
      <c r="C11" s="86">
        <v>20522</v>
      </c>
      <c r="D11" s="86">
        <f t="shared" si="1"/>
        <v>1344380</v>
      </c>
      <c r="E11" s="86">
        <v>1387829</v>
      </c>
      <c r="F11" s="86">
        <v>739174.65</v>
      </c>
      <c r="G11" s="86">
        <f t="shared" si="2"/>
        <v>648654.35</v>
      </c>
      <c r="H11" s="85">
        <f t="shared" si="3"/>
        <v>695725.65</v>
      </c>
      <c r="I11" s="85">
        <f t="shared" si="6"/>
        <v>10559.637857142858</v>
      </c>
      <c r="J11" s="208">
        <f t="shared" si="4"/>
        <v>65.885370257218639</v>
      </c>
      <c r="K11" s="209">
        <f>'Revenu fiscal Indice fiscale'!H11</f>
        <v>70</v>
      </c>
      <c r="L11" s="244">
        <f t="shared" si="5"/>
        <v>4.1146297427813607</v>
      </c>
    </row>
    <row r="12" spans="1:12" s="17" customFormat="1" ht="14.25" customHeight="1">
      <c r="A12" s="172" t="s">
        <v>22</v>
      </c>
      <c r="B12" s="207">
        <v>20431639</v>
      </c>
      <c r="C12" s="86">
        <v>0</v>
      </c>
      <c r="D12" s="86">
        <f t="shared" si="1"/>
        <v>20431639</v>
      </c>
      <c r="E12" s="86">
        <v>21436592</v>
      </c>
      <c r="F12" s="86">
        <v>8941945.0999999996</v>
      </c>
      <c r="G12" s="86">
        <f t="shared" si="2"/>
        <v>12494646.9</v>
      </c>
      <c r="H12" s="85">
        <f t="shared" si="3"/>
        <v>7936992.0999999996</v>
      </c>
      <c r="I12" s="85">
        <f t="shared" si="6"/>
        <v>146589.26393442621</v>
      </c>
      <c r="J12" s="208">
        <f t="shared" si="4"/>
        <v>54.144429728158364</v>
      </c>
      <c r="K12" s="209">
        <f>'Revenu fiscal Indice fiscale'!H12</f>
        <v>61</v>
      </c>
      <c r="L12" s="244">
        <f t="shared" si="5"/>
        <v>6.8555702718416356</v>
      </c>
    </row>
    <row r="13" spans="1:12" s="17" customFormat="1" ht="14.25" customHeight="1">
      <c r="A13" s="172" t="s">
        <v>23</v>
      </c>
      <c r="B13" s="207">
        <v>4994923</v>
      </c>
      <c r="C13" s="86">
        <v>0</v>
      </c>
      <c r="D13" s="86">
        <f t="shared" si="1"/>
        <v>4994923</v>
      </c>
      <c r="E13" s="86">
        <v>4855957</v>
      </c>
      <c r="F13" s="86">
        <v>1696419.8</v>
      </c>
      <c r="G13" s="86">
        <f t="shared" si="2"/>
        <v>3159537.2</v>
      </c>
      <c r="H13" s="85">
        <f t="shared" si="3"/>
        <v>1835385.7999999998</v>
      </c>
      <c r="I13" s="85">
        <f t="shared" si="6"/>
        <v>24947.350000000002</v>
      </c>
      <c r="J13" s="208">
        <f t="shared" si="4"/>
        <v>73.570371201750874</v>
      </c>
      <c r="K13" s="209">
        <f>'Revenu fiscal Indice fiscale'!H13</f>
        <v>68</v>
      </c>
      <c r="L13" s="244">
        <f t="shared" si="5"/>
        <v>-5.5703712017508735</v>
      </c>
    </row>
    <row r="14" spans="1:12" s="17" customFormat="1" ht="14.25" customHeight="1">
      <c r="A14" s="172" t="s">
        <v>24</v>
      </c>
      <c r="B14" s="207">
        <v>31724204</v>
      </c>
      <c r="C14" s="86">
        <v>0</v>
      </c>
      <c r="D14" s="86">
        <f t="shared" si="1"/>
        <v>31724204</v>
      </c>
      <c r="E14" s="86">
        <v>31508454</v>
      </c>
      <c r="F14" s="86">
        <v>9332682.9000000004</v>
      </c>
      <c r="G14" s="86">
        <f t="shared" si="2"/>
        <v>22175771.100000001</v>
      </c>
      <c r="H14" s="85">
        <f t="shared" si="3"/>
        <v>9548432.8999999985</v>
      </c>
      <c r="I14" s="85">
        <f t="shared" si="6"/>
        <v>137245.33676470589</v>
      </c>
      <c r="J14" s="208">
        <f t="shared" si="4"/>
        <v>69.57200240886786</v>
      </c>
      <c r="K14" s="209">
        <f>'Revenu fiscal Indice fiscale'!H14</f>
        <v>68</v>
      </c>
      <c r="L14" s="244">
        <f t="shared" si="5"/>
        <v>-1.5720024088678599</v>
      </c>
    </row>
    <row r="15" spans="1:12" s="17" customFormat="1" ht="14.25" customHeight="1">
      <c r="A15" s="172" t="s">
        <v>25</v>
      </c>
      <c r="B15" s="207">
        <v>23479693</v>
      </c>
      <c r="C15" s="86">
        <v>0</v>
      </c>
      <c r="D15" s="86">
        <f t="shared" si="1"/>
        <v>23479693</v>
      </c>
      <c r="E15" s="86">
        <v>24041392</v>
      </c>
      <c r="F15" s="86">
        <v>9395482.25</v>
      </c>
      <c r="G15" s="86">
        <f t="shared" si="2"/>
        <v>14645909.75</v>
      </c>
      <c r="H15" s="85">
        <f t="shared" si="3"/>
        <v>8833783.25</v>
      </c>
      <c r="I15" s="85">
        <f t="shared" si="6"/>
        <v>149134.63888888888</v>
      </c>
      <c r="J15" s="208">
        <f t="shared" si="4"/>
        <v>59.233611425320937</v>
      </c>
      <c r="K15" s="209">
        <f>'Revenu fiscal Indice fiscale'!H15</f>
        <v>63</v>
      </c>
      <c r="L15" s="244">
        <f t="shared" si="5"/>
        <v>3.7663885746790626</v>
      </c>
    </row>
    <row r="16" spans="1:12" s="17" customFormat="1" ht="14.25" customHeight="1">
      <c r="A16" s="172" t="s">
        <v>26</v>
      </c>
      <c r="B16" s="207">
        <v>25551586</v>
      </c>
      <c r="C16" s="86">
        <v>0</v>
      </c>
      <c r="D16" s="86">
        <f t="shared" si="1"/>
        <v>25551586</v>
      </c>
      <c r="E16" s="86">
        <v>24730310</v>
      </c>
      <c r="F16" s="86">
        <v>11670530.6</v>
      </c>
      <c r="G16" s="86">
        <f t="shared" si="2"/>
        <v>13059779.4</v>
      </c>
      <c r="H16" s="85">
        <f t="shared" si="3"/>
        <v>12491806.6</v>
      </c>
      <c r="I16" s="85">
        <f t="shared" si="6"/>
        <v>194508.84333333332</v>
      </c>
      <c r="J16" s="208">
        <f t="shared" si="4"/>
        <v>64.222306738992657</v>
      </c>
      <c r="K16" s="209">
        <f>'Revenu fiscal Indice fiscale'!H16</f>
        <v>60</v>
      </c>
      <c r="L16" s="244">
        <f t="shared" si="5"/>
        <v>-4.222306738992657</v>
      </c>
    </row>
    <row r="17" spans="1:12" s="17" customFormat="1" ht="14.25" customHeight="1">
      <c r="A17" s="172" t="s">
        <v>27</v>
      </c>
      <c r="B17" s="207">
        <v>10144194</v>
      </c>
      <c r="C17" s="86">
        <v>0</v>
      </c>
      <c r="D17" s="86">
        <f t="shared" si="1"/>
        <v>10144194</v>
      </c>
      <c r="E17" s="86">
        <v>9982718</v>
      </c>
      <c r="F17" s="86">
        <v>5141582.05</v>
      </c>
      <c r="G17" s="86">
        <f t="shared" si="2"/>
        <v>4841135.95</v>
      </c>
      <c r="H17" s="85">
        <f t="shared" si="3"/>
        <v>5303058.05</v>
      </c>
      <c r="I17" s="85">
        <f t="shared" si="6"/>
        <v>90203.193859649124</v>
      </c>
      <c r="J17" s="208">
        <f t="shared" si="4"/>
        <v>58.790136170247443</v>
      </c>
      <c r="K17" s="209">
        <f>'Revenu fiscal Indice fiscale'!H17</f>
        <v>57</v>
      </c>
      <c r="L17" s="244">
        <f t="shared" si="5"/>
        <v>-1.7901361702474432</v>
      </c>
    </row>
    <row r="18" spans="1:12" s="17" customFormat="1" ht="14.25" customHeight="1">
      <c r="A18" s="172" t="s">
        <v>28</v>
      </c>
      <c r="B18" s="207">
        <v>26677165</v>
      </c>
      <c r="C18" s="86">
        <v>0</v>
      </c>
      <c r="D18" s="86">
        <f t="shared" si="1"/>
        <v>26677165</v>
      </c>
      <c r="E18" s="86">
        <v>27049759</v>
      </c>
      <c r="F18" s="86">
        <v>11061887.300000001</v>
      </c>
      <c r="G18" s="86">
        <f t="shared" si="2"/>
        <v>15987871.699999999</v>
      </c>
      <c r="H18" s="85">
        <f t="shared" si="3"/>
        <v>10689293.300000001</v>
      </c>
      <c r="I18" s="85">
        <f t="shared" si="6"/>
        <v>165102.79552238807</v>
      </c>
      <c r="J18" s="208">
        <f t="shared" si="4"/>
        <v>64.743260501307049</v>
      </c>
      <c r="K18" s="209">
        <f>'Revenu fiscal Indice fiscale'!H18</f>
        <v>67</v>
      </c>
      <c r="L18" s="244">
        <f t="shared" si="5"/>
        <v>2.2567394986929514</v>
      </c>
    </row>
    <row r="19" spans="1:12" s="17" customFormat="1" ht="14.25" customHeight="1">
      <c r="A19" s="172" t="s">
        <v>29</v>
      </c>
      <c r="B19" s="207">
        <v>20040051</v>
      </c>
      <c r="C19" s="86">
        <v>0</v>
      </c>
      <c r="D19" s="86">
        <f t="shared" si="1"/>
        <v>20040051</v>
      </c>
      <c r="E19" s="86">
        <v>20416197</v>
      </c>
      <c r="F19" s="86">
        <v>11522437.65</v>
      </c>
      <c r="G19" s="86">
        <f t="shared" si="2"/>
        <v>8893759.3499999996</v>
      </c>
      <c r="H19" s="85">
        <f t="shared" si="3"/>
        <v>11146291.65</v>
      </c>
      <c r="I19" s="85">
        <f t="shared" si="6"/>
        <v>166991.85</v>
      </c>
      <c r="J19" s="208">
        <f t="shared" si="4"/>
        <v>66.747518816038024</v>
      </c>
      <c r="K19" s="209">
        <f>'Revenu fiscal Indice fiscale'!H19</f>
        <v>69</v>
      </c>
      <c r="L19" s="244">
        <f t="shared" si="5"/>
        <v>2.2524811839619758</v>
      </c>
    </row>
    <row r="20" spans="1:12" s="17" customFormat="1" ht="14.25" customHeight="1">
      <c r="A20" s="172" t="s">
        <v>30</v>
      </c>
      <c r="B20" s="207">
        <v>8230974</v>
      </c>
      <c r="C20" s="86">
        <v>0</v>
      </c>
      <c r="D20" s="86">
        <f t="shared" si="1"/>
        <v>8230974</v>
      </c>
      <c r="E20" s="86">
        <v>7810730</v>
      </c>
      <c r="F20" s="86">
        <v>3740408.3</v>
      </c>
      <c r="G20" s="86">
        <f t="shared" si="2"/>
        <v>4070321.7</v>
      </c>
      <c r="H20" s="85">
        <f t="shared" si="3"/>
        <v>4160652.3</v>
      </c>
      <c r="I20" s="85">
        <f t="shared" si="6"/>
        <v>62340.138333333329</v>
      </c>
      <c r="J20" s="208">
        <f t="shared" si="4"/>
        <v>66.741146414416846</v>
      </c>
      <c r="K20" s="209">
        <f>'Revenu fiscal Indice fiscale'!H20</f>
        <v>60</v>
      </c>
      <c r="L20" s="244">
        <f t="shared" si="5"/>
        <v>-6.7411464144168463</v>
      </c>
    </row>
    <row r="21" spans="1:12" s="17" customFormat="1" ht="14.25" customHeight="1">
      <c r="A21" s="172" t="s">
        <v>31</v>
      </c>
      <c r="B21" s="207">
        <v>4508798</v>
      </c>
      <c r="C21" s="86">
        <v>0</v>
      </c>
      <c r="D21" s="86">
        <f t="shared" si="1"/>
        <v>4508798</v>
      </c>
      <c r="E21" s="86">
        <v>4773418</v>
      </c>
      <c r="F21" s="86">
        <v>2536625.0499999998</v>
      </c>
      <c r="G21" s="86">
        <f t="shared" si="2"/>
        <v>2236792.9500000002</v>
      </c>
      <c r="H21" s="85">
        <f t="shared" si="3"/>
        <v>2272005.0499999998</v>
      </c>
      <c r="I21" s="85">
        <f t="shared" si="6"/>
        <v>37303.30955882353</v>
      </c>
      <c r="J21" s="208">
        <f t="shared" si="4"/>
        <v>60.906259441063227</v>
      </c>
      <c r="K21" s="209">
        <f>'Revenu fiscal Indice fiscale'!H21</f>
        <v>68</v>
      </c>
      <c r="L21" s="244">
        <f t="shared" si="5"/>
        <v>7.0937405589367728</v>
      </c>
    </row>
    <row r="22" spans="1:12" s="17" customFormat="1" ht="14.25" customHeight="1">
      <c r="A22" s="172" t="s">
        <v>32</v>
      </c>
      <c r="B22" s="207">
        <v>360193</v>
      </c>
      <c r="C22" s="86">
        <v>0</v>
      </c>
      <c r="D22" s="86">
        <f t="shared" si="1"/>
        <v>360193</v>
      </c>
      <c r="E22" s="86">
        <v>376743</v>
      </c>
      <c r="F22" s="86">
        <v>151653.1</v>
      </c>
      <c r="G22" s="86">
        <f t="shared" si="2"/>
        <v>225089.9</v>
      </c>
      <c r="H22" s="85">
        <f t="shared" si="3"/>
        <v>135103.1</v>
      </c>
      <c r="I22" s="85">
        <f t="shared" si="6"/>
        <v>2333.1246153846155</v>
      </c>
      <c r="J22" s="208">
        <f t="shared" si="4"/>
        <v>57.906508340416387</v>
      </c>
      <c r="K22" s="209">
        <f>'Revenu fiscal Indice fiscale'!H22</f>
        <v>65</v>
      </c>
      <c r="L22" s="244">
        <f t="shared" si="5"/>
        <v>7.0934916595836128</v>
      </c>
    </row>
    <row r="23" spans="1:12" s="17" customFormat="1" ht="14.25" customHeight="1">
      <c r="A23" s="172" t="s">
        <v>33</v>
      </c>
      <c r="B23" s="207">
        <v>15099465</v>
      </c>
      <c r="C23" s="86">
        <v>161466</v>
      </c>
      <c r="D23" s="86">
        <f t="shared" si="1"/>
        <v>14937999</v>
      </c>
      <c r="E23" s="86">
        <v>15317478</v>
      </c>
      <c r="F23" s="86">
        <v>8381258.25</v>
      </c>
      <c r="G23" s="86">
        <f t="shared" si="2"/>
        <v>6936219.75</v>
      </c>
      <c r="H23" s="85">
        <f t="shared" si="3"/>
        <v>8001779.25</v>
      </c>
      <c r="I23" s="85">
        <f t="shared" si="6"/>
        <v>126988.76136363637</v>
      </c>
      <c r="J23" s="208">
        <f t="shared" si="4"/>
        <v>63.011711934780195</v>
      </c>
      <c r="K23" s="209">
        <f>'Revenu fiscal Indice fiscale'!H23</f>
        <v>66</v>
      </c>
      <c r="L23" s="244">
        <f t="shared" si="5"/>
        <v>2.9882880652198054</v>
      </c>
    </row>
    <row r="24" spans="1:12" s="17" customFormat="1" ht="14.25" customHeight="1">
      <c r="A24" s="172" t="s">
        <v>34</v>
      </c>
      <c r="B24" s="207">
        <v>8425180</v>
      </c>
      <c r="C24" s="86">
        <v>0</v>
      </c>
      <c r="D24" s="86">
        <f t="shared" si="1"/>
        <v>8425180</v>
      </c>
      <c r="E24" s="86">
        <v>8171373</v>
      </c>
      <c r="F24" s="86">
        <v>5071675.9000000004</v>
      </c>
      <c r="G24" s="86">
        <f t="shared" si="2"/>
        <v>3099697.0999999996</v>
      </c>
      <c r="H24" s="85">
        <f t="shared" si="3"/>
        <v>5325482.9000000004</v>
      </c>
      <c r="I24" s="85">
        <f t="shared" si="6"/>
        <v>84527.931666666671</v>
      </c>
      <c r="J24" s="208">
        <f t="shared" si="4"/>
        <v>63.002640606431498</v>
      </c>
      <c r="K24" s="209">
        <f>'Revenu fiscal Indice fiscale'!H24</f>
        <v>60</v>
      </c>
      <c r="L24" s="244">
        <f t="shared" si="5"/>
        <v>-3.0026406064314983</v>
      </c>
    </row>
    <row r="25" spans="1:12" s="17" customFormat="1" ht="14.25" customHeight="1">
      <c r="A25" s="172" t="s">
        <v>35</v>
      </c>
      <c r="B25" s="207">
        <v>10622417</v>
      </c>
      <c r="C25" s="86">
        <v>219563</v>
      </c>
      <c r="D25" s="86">
        <f t="shared" si="1"/>
        <v>10402854</v>
      </c>
      <c r="E25" s="86">
        <v>10635983</v>
      </c>
      <c r="F25" s="86">
        <v>5410148.4000000004</v>
      </c>
      <c r="G25" s="86">
        <f t="shared" si="2"/>
        <v>5225834.5999999996</v>
      </c>
      <c r="H25" s="85">
        <f t="shared" si="3"/>
        <v>5177019.4000000004</v>
      </c>
      <c r="I25" s="85">
        <f t="shared" si="6"/>
        <v>77287.834285714285</v>
      </c>
      <c r="J25" s="208">
        <f t="shared" si="4"/>
        <v>66.983626179274495</v>
      </c>
      <c r="K25" s="209">
        <f>'Revenu fiscal Indice fiscale'!H25</f>
        <v>70</v>
      </c>
      <c r="L25" s="244">
        <f t="shared" si="5"/>
        <v>3.0163738207255051</v>
      </c>
    </row>
    <row r="26" spans="1:12" s="17" customFormat="1" ht="14.25" customHeight="1">
      <c r="A26" s="172" t="s">
        <v>36</v>
      </c>
      <c r="B26" s="207">
        <v>774706</v>
      </c>
      <c r="C26" s="86">
        <v>0</v>
      </c>
      <c r="D26" s="86">
        <f t="shared" si="1"/>
        <v>774706</v>
      </c>
      <c r="E26" s="86">
        <v>782973</v>
      </c>
      <c r="F26" s="86">
        <v>319030.8</v>
      </c>
      <c r="G26" s="86">
        <f t="shared" si="2"/>
        <v>463942.2</v>
      </c>
      <c r="H26" s="85">
        <f t="shared" si="3"/>
        <v>310763.8</v>
      </c>
      <c r="I26" s="85">
        <f t="shared" si="6"/>
        <v>5317.1799999999994</v>
      </c>
      <c r="J26" s="208">
        <f t="shared" si="4"/>
        <v>58.445228485776298</v>
      </c>
      <c r="K26" s="209">
        <f>'Revenu fiscal Indice fiscale'!H26</f>
        <v>60</v>
      </c>
      <c r="L26" s="244">
        <f t="shared" si="5"/>
        <v>1.5547715142237024</v>
      </c>
    </row>
    <row r="27" spans="1:12" s="17" customFormat="1" ht="14.25" customHeight="1">
      <c r="A27" s="172" t="s">
        <v>37</v>
      </c>
      <c r="B27" s="207">
        <v>1092283</v>
      </c>
      <c r="C27" s="86">
        <v>129826</v>
      </c>
      <c r="D27" s="86">
        <f t="shared" si="1"/>
        <v>962457</v>
      </c>
      <c r="E27" s="86">
        <v>1130420</v>
      </c>
      <c r="F27" s="86">
        <v>405331.35</v>
      </c>
      <c r="G27" s="86">
        <f t="shared" si="2"/>
        <v>725088.65</v>
      </c>
      <c r="H27" s="85">
        <f t="shared" si="3"/>
        <v>237368.34999999998</v>
      </c>
      <c r="I27" s="85">
        <f t="shared" si="6"/>
        <v>5264.0435064935064</v>
      </c>
      <c r="J27" s="208">
        <f t="shared" si="4"/>
        <v>45.09239897185352</v>
      </c>
      <c r="K27" s="209">
        <f>'Revenu fiscal Indice fiscale'!H27</f>
        <v>77</v>
      </c>
      <c r="L27" s="244">
        <f t="shared" si="5"/>
        <v>31.90760102814648</v>
      </c>
    </row>
    <row r="28" spans="1:12" s="17" customFormat="1" ht="14.25" customHeight="1">
      <c r="A28" s="172" t="s">
        <v>38</v>
      </c>
      <c r="B28" s="207">
        <v>1478241</v>
      </c>
      <c r="C28" s="86">
        <v>0</v>
      </c>
      <c r="D28" s="86">
        <f t="shared" si="1"/>
        <v>1478241</v>
      </c>
      <c r="E28" s="86">
        <v>1431980</v>
      </c>
      <c r="F28" s="86">
        <v>695273.9</v>
      </c>
      <c r="G28" s="86">
        <f t="shared" si="2"/>
        <v>736706.1</v>
      </c>
      <c r="H28" s="85">
        <f t="shared" si="3"/>
        <v>741534.9</v>
      </c>
      <c r="I28" s="85">
        <f t="shared" si="6"/>
        <v>11587.898333333334</v>
      </c>
      <c r="J28" s="208">
        <f t="shared" si="4"/>
        <v>63.992182073856071</v>
      </c>
      <c r="K28" s="209">
        <f>'Revenu fiscal Indice fiscale'!H28</f>
        <v>60</v>
      </c>
      <c r="L28" s="244">
        <f t="shared" si="5"/>
        <v>-3.9921820738560712</v>
      </c>
    </row>
    <row r="29" spans="1:12" s="17" customFormat="1" ht="14.25" customHeight="1">
      <c r="A29" s="173" t="s">
        <v>72</v>
      </c>
      <c r="B29" s="207">
        <v>57648668</v>
      </c>
      <c r="C29" s="86">
        <v>0</v>
      </c>
      <c r="D29" s="86">
        <f t="shared" si="1"/>
        <v>57648668</v>
      </c>
      <c r="E29" s="86">
        <v>57657822</v>
      </c>
      <c r="F29" s="86">
        <v>17725863.600000001</v>
      </c>
      <c r="G29" s="86">
        <f t="shared" si="2"/>
        <v>39931958.399999999</v>
      </c>
      <c r="H29" s="85">
        <f t="shared" si="3"/>
        <v>17716709.600000001</v>
      </c>
      <c r="I29" s="85">
        <f t="shared" si="6"/>
        <v>246192.55000000002</v>
      </c>
      <c r="J29" s="208">
        <f t="shared" si="4"/>
        <v>71.962817721332343</v>
      </c>
      <c r="K29" s="209">
        <f>'Revenu fiscal Indice fiscale'!H29</f>
        <v>72</v>
      </c>
      <c r="L29" s="244">
        <f t="shared" si="5"/>
        <v>3.7182278667657442E-2</v>
      </c>
    </row>
    <row r="30" spans="1:12" s="17" customFormat="1" ht="14.25" customHeight="1">
      <c r="A30" s="172" t="s">
        <v>39</v>
      </c>
      <c r="B30" s="207">
        <v>2706325</v>
      </c>
      <c r="C30" s="86">
        <v>0</v>
      </c>
      <c r="D30" s="86">
        <f t="shared" si="1"/>
        <v>2706325</v>
      </c>
      <c r="E30" s="86">
        <v>2462123</v>
      </c>
      <c r="F30" s="86">
        <v>784737.8</v>
      </c>
      <c r="G30" s="86">
        <f t="shared" si="2"/>
        <v>1677385.2</v>
      </c>
      <c r="H30" s="85">
        <f t="shared" si="3"/>
        <v>1028939.8</v>
      </c>
      <c r="I30" s="85">
        <f t="shared" si="6"/>
        <v>11210.54</v>
      </c>
      <c r="J30" s="208">
        <f t="shared" si="4"/>
        <v>91.783250405422038</v>
      </c>
      <c r="K30" s="209">
        <f>'Revenu fiscal Indice fiscale'!H30</f>
        <v>70</v>
      </c>
      <c r="L30" s="244">
        <f t="shared" si="5"/>
        <v>-21.783250405422038</v>
      </c>
    </row>
    <row r="31" spans="1:12" s="17" customFormat="1" ht="14.25" customHeight="1">
      <c r="A31" s="172" t="s">
        <v>40</v>
      </c>
      <c r="B31" s="207">
        <v>3957575</v>
      </c>
      <c r="C31" s="86">
        <v>0</v>
      </c>
      <c r="D31" s="86">
        <f t="shared" si="1"/>
        <v>3957575</v>
      </c>
      <c r="E31" s="86">
        <v>3957805</v>
      </c>
      <c r="F31" s="86">
        <v>1009380.4</v>
      </c>
      <c r="G31" s="86">
        <f t="shared" si="2"/>
        <v>2948424.6</v>
      </c>
      <c r="H31" s="85">
        <f t="shared" si="3"/>
        <v>1009150.3999999999</v>
      </c>
      <c r="I31" s="85">
        <f t="shared" si="6"/>
        <v>13640.275675675675</v>
      </c>
      <c r="J31" s="208">
        <f t="shared" si="4"/>
        <v>73.983138170703526</v>
      </c>
      <c r="K31" s="209">
        <f>'Revenu fiscal Indice fiscale'!H31</f>
        <v>74</v>
      </c>
      <c r="L31" s="244">
        <f t="shared" si="5"/>
        <v>1.6861829296473729E-2</v>
      </c>
    </row>
    <row r="32" spans="1:12" s="17" customFormat="1" ht="14.25" customHeight="1">
      <c r="A32" s="172" t="s">
        <v>41</v>
      </c>
      <c r="B32" s="207">
        <v>9689687</v>
      </c>
      <c r="C32" s="86">
        <v>0</v>
      </c>
      <c r="D32" s="86">
        <f t="shared" si="1"/>
        <v>9689687</v>
      </c>
      <c r="E32" s="86">
        <v>9726786</v>
      </c>
      <c r="F32" s="86">
        <v>4454822.05</v>
      </c>
      <c r="G32" s="86">
        <f t="shared" si="2"/>
        <v>5271963.95</v>
      </c>
      <c r="H32" s="85">
        <f t="shared" si="3"/>
        <v>4417723.05</v>
      </c>
      <c r="I32" s="85">
        <f t="shared" si="6"/>
        <v>64562.638405797101</v>
      </c>
      <c r="J32" s="208">
        <f t="shared" si="4"/>
        <v>68.425379741038142</v>
      </c>
      <c r="K32" s="209">
        <f>'Revenu fiscal Indice fiscale'!H32</f>
        <v>69</v>
      </c>
      <c r="L32" s="244">
        <f t="shared" si="5"/>
        <v>0.57462025896185764</v>
      </c>
    </row>
    <row r="33" spans="1:12" s="17" customFormat="1" ht="14.25" customHeight="1">
      <c r="A33" s="172" t="s">
        <v>42</v>
      </c>
      <c r="B33" s="207">
        <v>6891483</v>
      </c>
      <c r="C33" s="86">
        <v>0</v>
      </c>
      <c r="D33" s="86">
        <f t="shared" si="1"/>
        <v>6891483</v>
      </c>
      <c r="E33" s="86">
        <v>6964297</v>
      </c>
      <c r="F33" s="86">
        <v>3833232.05</v>
      </c>
      <c r="G33" s="86">
        <f t="shared" si="2"/>
        <v>3131064.95</v>
      </c>
      <c r="H33" s="85">
        <f t="shared" si="3"/>
        <v>3760418.05</v>
      </c>
      <c r="I33" s="85">
        <f t="shared" si="6"/>
        <v>51800.433108108104</v>
      </c>
      <c r="J33" s="208">
        <f t="shared" si="4"/>
        <v>72.59433607730584</v>
      </c>
      <c r="K33" s="209">
        <f>'Revenu fiscal Indice fiscale'!H33</f>
        <v>74</v>
      </c>
      <c r="L33" s="244">
        <f t="shared" si="5"/>
        <v>1.4056639226941599</v>
      </c>
    </row>
    <row r="34" spans="1:12" s="17" customFormat="1" ht="14.25" customHeight="1">
      <c r="A34" s="172" t="s">
        <v>43</v>
      </c>
      <c r="B34" s="207">
        <v>6782848</v>
      </c>
      <c r="C34" s="86">
        <v>0</v>
      </c>
      <c r="D34" s="86">
        <f t="shared" si="1"/>
        <v>6782848</v>
      </c>
      <c r="E34" s="86">
        <v>6507944</v>
      </c>
      <c r="F34" s="86">
        <v>3008024.9</v>
      </c>
      <c r="G34" s="86">
        <f t="shared" si="2"/>
        <v>3499919.1</v>
      </c>
      <c r="H34" s="85">
        <f t="shared" si="3"/>
        <v>3282928.9</v>
      </c>
      <c r="I34" s="85">
        <f t="shared" si="6"/>
        <v>43594.563768115942</v>
      </c>
      <c r="J34" s="208">
        <f t="shared" si="4"/>
        <v>75.305923863861636</v>
      </c>
      <c r="K34" s="209">
        <f>'Revenu fiscal Indice fiscale'!H34</f>
        <v>69</v>
      </c>
      <c r="L34" s="244">
        <f t="shared" si="5"/>
        <v>-6.3059238638616364</v>
      </c>
    </row>
    <row r="35" spans="1:12" s="17" customFormat="1" ht="14.25" customHeight="1">
      <c r="A35" s="172" t="s">
        <v>44</v>
      </c>
      <c r="B35" s="207">
        <v>1899768</v>
      </c>
      <c r="C35" s="86">
        <v>146418</v>
      </c>
      <c r="D35" s="86">
        <f t="shared" si="1"/>
        <v>1753350</v>
      </c>
      <c r="E35" s="86">
        <v>1903169</v>
      </c>
      <c r="F35" s="86">
        <v>898537.55</v>
      </c>
      <c r="G35" s="86">
        <f t="shared" si="2"/>
        <v>1004631.45</v>
      </c>
      <c r="H35" s="85">
        <f t="shared" si="3"/>
        <v>748718.55</v>
      </c>
      <c r="I35" s="85">
        <f t="shared" si="6"/>
        <v>12836.250714285716</v>
      </c>
      <c r="J35" s="208">
        <f t="shared" si="4"/>
        <v>58.328445483441399</v>
      </c>
      <c r="K35" s="209">
        <f>'Revenu fiscal Indice fiscale'!H35</f>
        <v>70</v>
      </c>
      <c r="L35" s="244">
        <f t="shared" si="5"/>
        <v>11.671554516558601</v>
      </c>
    </row>
    <row r="36" spans="1:12" s="17" customFormat="1" ht="14.25" customHeight="1">
      <c r="A36" s="172" t="s">
        <v>45</v>
      </c>
      <c r="B36" s="207">
        <v>1571013</v>
      </c>
      <c r="C36" s="86">
        <v>0</v>
      </c>
      <c r="D36" s="86">
        <f t="shared" si="1"/>
        <v>1571013</v>
      </c>
      <c r="E36" s="86">
        <v>1400759</v>
      </c>
      <c r="F36" s="86">
        <v>509918.95</v>
      </c>
      <c r="G36" s="86">
        <f t="shared" si="2"/>
        <v>890840.05</v>
      </c>
      <c r="H36" s="85">
        <f t="shared" si="3"/>
        <v>680172.95</v>
      </c>
      <c r="I36" s="85">
        <f t="shared" si="6"/>
        <v>7082.2076388888891</v>
      </c>
      <c r="J36" s="208">
        <f t="shared" si="4"/>
        <v>96.03967924706464</v>
      </c>
      <c r="K36" s="209">
        <f>'Revenu fiscal Indice fiscale'!H36</f>
        <v>72</v>
      </c>
      <c r="L36" s="244">
        <f t="shared" si="5"/>
        <v>-24.03967924706464</v>
      </c>
    </row>
    <row r="37" spans="1:12" s="17" customFormat="1" ht="14.25" customHeight="1">
      <c r="A37" s="172" t="s">
        <v>46</v>
      </c>
      <c r="B37" s="207">
        <v>4899488</v>
      </c>
      <c r="C37" s="86">
        <v>0</v>
      </c>
      <c r="D37" s="86">
        <f t="shared" si="1"/>
        <v>4899488</v>
      </c>
      <c r="E37" s="86">
        <v>4798456</v>
      </c>
      <c r="F37" s="86">
        <v>2325689.1</v>
      </c>
      <c r="G37" s="86">
        <f t="shared" si="2"/>
        <v>2472766.9</v>
      </c>
      <c r="H37" s="85">
        <f t="shared" si="3"/>
        <v>2426721.1</v>
      </c>
      <c r="I37" s="85">
        <f t="shared" si="6"/>
        <v>35237.713636363638</v>
      </c>
      <c r="J37" s="208">
        <f t="shared" si="4"/>
        <v>68.867155373433192</v>
      </c>
      <c r="K37" s="209">
        <f>'Revenu fiscal Indice fiscale'!H37</f>
        <v>66</v>
      </c>
      <c r="L37" s="244">
        <f t="shared" si="5"/>
        <v>-2.8671553734331923</v>
      </c>
    </row>
    <row r="38" spans="1:12" s="17" customFormat="1" ht="14.25" customHeight="1">
      <c r="A38" s="172" t="s">
        <v>47</v>
      </c>
      <c r="B38" s="207">
        <v>3817655</v>
      </c>
      <c r="C38" s="86">
        <v>0</v>
      </c>
      <c r="D38" s="86">
        <f t="shared" si="1"/>
        <v>3817655</v>
      </c>
      <c r="E38" s="86">
        <v>3986529</v>
      </c>
      <c r="F38" s="86">
        <v>1939544.6</v>
      </c>
      <c r="G38" s="86">
        <f t="shared" si="2"/>
        <v>2046984.4</v>
      </c>
      <c r="H38" s="85">
        <f t="shared" si="3"/>
        <v>1770670.6</v>
      </c>
      <c r="I38" s="85">
        <f t="shared" si="6"/>
        <v>28522.714705882354</v>
      </c>
      <c r="J38" s="208">
        <f t="shared" si="4"/>
        <v>62.079315319688966</v>
      </c>
      <c r="K38" s="209">
        <f>'Revenu fiscal Indice fiscale'!H38</f>
        <v>68</v>
      </c>
      <c r="L38" s="244">
        <f t="shared" si="5"/>
        <v>5.9206846803110338</v>
      </c>
    </row>
    <row r="39" spans="1:12" s="17" customFormat="1" ht="14.25" customHeight="1">
      <c r="A39" s="172" t="s">
        <v>48</v>
      </c>
      <c r="B39" s="207">
        <v>5188328</v>
      </c>
      <c r="C39" s="86">
        <v>0</v>
      </c>
      <c r="D39" s="86">
        <f t="shared" si="1"/>
        <v>5188328</v>
      </c>
      <c r="E39" s="86">
        <v>5025986</v>
      </c>
      <c r="F39" s="86">
        <v>1949234.9</v>
      </c>
      <c r="G39" s="86">
        <f t="shared" si="2"/>
        <v>3076751.1</v>
      </c>
      <c r="H39" s="85">
        <f t="shared" si="3"/>
        <v>2111576.9</v>
      </c>
      <c r="I39" s="85">
        <f t="shared" si="6"/>
        <v>31954.670491803277</v>
      </c>
      <c r="J39" s="208">
        <f t="shared" si="4"/>
        <v>66.080384103526981</v>
      </c>
      <c r="K39" s="209">
        <f>'Revenu fiscal Indice fiscale'!H39</f>
        <v>61</v>
      </c>
      <c r="L39" s="244">
        <f t="shared" si="5"/>
        <v>-5.0803841035269812</v>
      </c>
    </row>
    <row r="40" spans="1:12" s="17" customFormat="1" ht="14.25" customHeight="1">
      <c r="A40" s="172" t="s">
        <v>49</v>
      </c>
      <c r="B40" s="207">
        <v>417022</v>
      </c>
      <c r="C40" s="86">
        <v>13740</v>
      </c>
      <c r="D40" s="86">
        <f t="shared" si="1"/>
        <v>403282</v>
      </c>
      <c r="E40" s="86">
        <v>466373</v>
      </c>
      <c r="F40" s="86">
        <v>211051.75</v>
      </c>
      <c r="G40" s="86">
        <f t="shared" si="2"/>
        <v>255321.25</v>
      </c>
      <c r="H40" s="85">
        <f t="shared" si="3"/>
        <v>147960.75</v>
      </c>
      <c r="I40" s="85">
        <f t="shared" si="6"/>
        <v>3350.0277777777778</v>
      </c>
      <c r="J40" s="208">
        <f t="shared" si="4"/>
        <v>44.167021832323115</v>
      </c>
      <c r="K40" s="209">
        <f>'Revenu fiscal Indice fiscale'!H40</f>
        <v>63</v>
      </c>
      <c r="L40" s="244">
        <f t="shared" si="5"/>
        <v>18.832978167676885</v>
      </c>
    </row>
    <row r="41" spans="1:12" s="17" customFormat="1" ht="14.25" customHeight="1">
      <c r="A41" s="172" t="s">
        <v>50</v>
      </c>
      <c r="B41" s="207">
        <v>7611438</v>
      </c>
      <c r="C41" s="86">
        <v>73281</v>
      </c>
      <c r="D41" s="86">
        <f t="shared" si="1"/>
        <v>7538157</v>
      </c>
      <c r="E41" s="86">
        <v>8091796</v>
      </c>
      <c r="F41" s="86">
        <v>2794022.8</v>
      </c>
      <c r="G41" s="86">
        <f t="shared" si="2"/>
        <v>5297773.2</v>
      </c>
      <c r="H41" s="85">
        <f t="shared" si="3"/>
        <v>2240383.7999999998</v>
      </c>
      <c r="I41" s="85">
        <f t="shared" si="6"/>
        <v>49017.943859649116</v>
      </c>
      <c r="J41" s="208">
        <f t="shared" si="4"/>
        <v>45.70538100118582</v>
      </c>
      <c r="K41" s="209">
        <f>'Revenu fiscal Indice fiscale'!H41</f>
        <v>57</v>
      </c>
      <c r="L41" s="244">
        <f t="shared" si="5"/>
        <v>11.29461899881418</v>
      </c>
    </row>
    <row r="42" spans="1:12" s="17" customFormat="1" ht="14.25" customHeight="1">
      <c r="A42" s="172" t="s">
        <v>51</v>
      </c>
      <c r="B42" s="207">
        <v>3495078</v>
      </c>
      <c r="C42" s="86">
        <v>0</v>
      </c>
      <c r="D42" s="86">
        <f t="shared" si="1"/>
        <v>3495078</v>
      </c>
      <c r="E42" s="86">
        <v>3578185</v>
      </c>
      <c r="F42" s="86">
        <v>1964440.45</v>
      </c>
      <c r="G42" s="86">
        <f t="shared" si="2"/>
        <v>1613744.55</v>
      </c>
      <c r="H42" s="85">
        <f t="shared" si="3"/>
        <v>1881333.45</v>
      </c>
      <c r="I42" s="85">
        <f t="shared" si="6"/>
        <v>29320.006716417909</v>
      </c>
      <c r="J42" s="208">
        <f t="shared" si="4"/>
        <v>64.165519066765299</v>
      </c>
      <c r="K42" s="209">
        <f>'Revenu fiscal Indice fiscale'!H42</f>
        <v>67</v>
      </c>
      <c r="L42" s="244">
        <f t="shared" si="5"/>
        <v>2.8344809332347012</v>
      </c>
    </row>
    <row r="43" spans="1:12" s="17" customFormat="1" ht="14.25" customHeight="1">
      <c r="A43" s="172" t="s">
        <v>52</v>
      </c>
      <c r="B43" s="207">
        <v>3652761</v>
      </c>
      <c r="C43" s="86">
        <v>0</v>
      </c>
      <c r="D43" s="86">
        <f t="shared" si="1"/>
        <v>3652761</v>
      </c>
      <c r="E43" s="86">
        <v>3600580</v>
      </c>
      <c r="F43" s="86">
        <v>1553799.05</v>
      </c>
      <c r="G43" s="86">
        <f t="shared" si="2"/>
        <v>2046780.95</v>
      </c>
      <c r="H43" s="85">
        <f t="shared" si="3"/>
        <v>1605980.05</v>
      </c>
      <c r="I43" s="85">
        <f t="shared" si="6"/>
        <v>23191.030597014927</v>
      </c>
      <c r="J43" s="208">
        <f t="shared" si="4"/>
        <v>69.250050931618219</v>
      </c>
      <c r="K43" s="209">
        <f>'Revenu fiscal Indice fiscale'!H43</f>
        <v>67</v>
      </c>
      <c r="L43" s="244">
        <f t="shared" si="5"/>
        <v>-2.2500509316182189</v>
      </c>
    </row>
    <row r="44" spans="1:12" s="17" customFormat="1" ht="14.25" customHeight="1">
      <c r="A44" s="172" t="s">
        <v>53</v>
      </c>
      <c r="B44" s="207">
        <v>1648175</v>
      </c>
      <c r="C44" s="86">
        <v>0</v>
      </c>
      <c r="D44" s="86">
        <f t="shared" si="1"/>
        <v>1648175</v>
      </c>
      <c r="E44" s="86">
        <v>1599994</v>
      </c>
      <c r="F44" s="86">
        <v>639259.6</v>
      </c>
      <c r="G44" s="86">
        <f t="shared" si="2"/>
        <v>960734.4</v>
      </c>
      <c r="H44" s="85">
        <f t="shared" si="3"/>
        <v>687440.6</v>
      </c>
      <c r="I44" s="85">
        <f t="shared" si="6"/>
        <v>10310.63870967742</v>
      </c>
      <c r="J44" s="208">
        <f t="shared" si="4"/>
        <v>66.672940382905466</v>
      </c>
      <c r="K44" s="209">
        <f>'Revenu fiscal Indice fiscale'!H44</f>
        <v>62</v>
      </c>
      <c r="L44" s="244">
        <f t="shared" si="5"/>
        <v>-4.6729403829054661</v>
      </c>
    </row>
    <row r="45" spans="1:12" s="17" customFormat="1" ht="14.25" customHeight="1">
      <c r="A45" s="172" t="s">
        <v>54</v>
      </c>
      <c r="B45" s="207">
        <v>2834306</v>
      </c>
      <c r="C45" s="86">
        <v>32999</v>
      </c>
      <c r="D45" s="86">
        <f t="shared" si="1"/>
        <v>2801307</v>
      </c>
      <c r="E45" s="86">
        <v>2863043</v>
      </c>
      <c r="F45" s="86">
        <v>1297077.75</v>
      </c>
      <c r="G45" s="86">
        <f t="shared" si="2"/>
        <v>1565965.25</v>
      </c>
      <c r="H45" s="85">
        <f t="shared" si="3"/>
        <v>1235341.75</v>
      </c>
      <c r="I45" s="85">
        <f t="shared" si="6"/>
        <v>19359.369402985074</v>
      </c>
      <c r="J45" s="208">
        <f t="shared" si="4"/>
        <v>63.811053153906926</v>
      </c>
      <c r="K45" s="209">
        <f>'Revenu fiscal Indice fiscale'!H45</f>
        <v>67</v>
      </c>
      <c r="L45" s="244">
        <f t="shared" si="5"/>
        <v>3.1889468460930743</v>
      </c>
    </row>
    <row r="46" spans="1:12" s="17" customFormat="1" ht="14.25" customHeight="1">
      <c r="A46" s="172" t="s">
        <v>55</v>
      </c>
      <c r="B46" s="207">
        <v>6344785</v>
      </c>
      <c r="C46" s="86">
        <v>0</v>
      </c>
      <c r="D46" s="86">
        <f t="shared" si="1"/>
        <v>6344785</v>
      </c>
      <c r="E46" s="86">
        <v>6239017</v>
      </c>
      <c r="F46" s="86">
        <v>2586161.7999999998</v>
      </c>
      <c r="G46" s="86">
        <f t="shared" si="2"/>
        <v>3652855.2</v>
      </c>
      <c r="H46" s="85">
        <f t="shared" si="3"/>
        <v>2691929.8</v>
      </c>
      <c r="I46" s="85">
        <f t="shared" si="6"/>
        <v>39787.104615384611</v>
      </c>
      <c r="J46" s="208">
        <f t="shared" si="4"/>
        <v>67.658348754513355</v>
      </c>
      <c r="K46" s="209">
        <f>'Revenu fiscal Indice fiscale'!H46</f>
        <v>65</v>
      </c>
      <c r="L46" s="244">
        <f t="shared" si="5"/>
        <v>-2.6583487545133551</v>
      </c>
    </row>
    <row r="47" spans="1:12" s="17" customFormat="1" ht="14.25" customHeight="1">
      <c r="A47" s="172" t="s">
        <v>56</v>
      </c>
      <c r="B47" s="207">
        <v>2475417</v>
      </c>
      <c r="C47" s="86">
        <v>0</v>
      </c>
      <c r="D47" s="86">
        <f t="shared" si="1"/>
        <v>2475417</v>
      </c>
      <c r="E47" s="86">
        <v>2322019</v>
      </c>
      <c r="F47" s="86">
        <v>1331858.3</v>
      </c>
      <c r="G47" s="86">
        <f t="shared" si="2"/>
        <v>990160.7</v>
      </c>
      <c r="H47" s="85">
        <f t="shared" si="3"/>
        <v>1485256.3</v>
      </c>
      <c r="I47" s="85">
        <f t="shared" si="6"/>
        <v>19878.482089552239</v>
      </c>
      <c r="J47" s="208">
        <f t="shared" si="4"/>
        <v>74.716786387861234</v>
      </c>
      <c r="K47" s="209">
        <f>'Revenu fiscal Indice fiscale'!H47</f>
        <v>67</v>
      </c>
      <c r="L47" s="244">
        <f t="shared" si="5"/>
        <v>-7.7167863878612337</v>
      </c>
    </row>
    <row r="48" spans="1:12" s="17" customFormat="1" ht="14.25" customHeight="1">
      <c r="A48" s="172" t="s">
        <v>58</v>
      </c>
      <c r="B48" s="207">
        <v>74134722</v>
      </c>
      <c r="C48" s="86">
        <v>1478334</v>
      </c>
      <c r="D48" s="86">
        <f t="shared" si="1"/>
        <v>72656388</v>
      </c>
      <c r="E48" s="86">
        <v>80365746</v>
      </c>
      <c r="F48" s="86">
        <v>16531764.300000001</v>
      </c>
      <c r="G48" s="86">
        <f t="shared" si="2"/>
        <v>63833981.700000003</v>
      </c>
      <c r="H48" s="85">
        <f t="shared" si="3"/>
        <v>8822406.299999997</v>
      </c>
      <c r="I48" s="85">
        <f t="shared" si="6"/>
        <v>243114.18088235296</v>
      </c>
      <c r="J48" s="208">
        <f t="shared" si="4"/>
        <v>36.289147214613976</v>
      </c>
      <c r="K48" s="209">
        <f>'Revenu fiscal Indice fiscale'!H48</f>
        <v>68</v>
      </c>
      <c r="L48" s="244">
        <f t="shared" si="5"/>
        <v>31.710852785386024</v>
      </c>
    </row>
    <row r="49" spans="1:12" s="17" customFormat="1" ht="14.25" customHeight="1">
      <c r="A49" s="172" t="s">
        <v>59</v>
      </c>
      <c r="B49" s="207">
        <v>5674903</v>
      </c>
      <c r="C49" s="86">
        <v>0</v>
      </c>
      <c r="D49" s="86">
        <f t="shared" si="1"/>
        <v>5674903</v>
      </c>
      <c r="E49" s="86">
        <v>5667159</v>
      </c>
      <c r="F49" s="86">
        <v>1949786.2</v>
      </c>
      <c r="G49" s="86">
        <f t="shared" si="2"/>
        <v>3717372.8</v>
      </c>
      <c r="H49" s="85">
        <f t="shared" si="3"/>
        <v>1957530.2000000002</v>
      </c>
      <c r="I49" s="85">
        <f t="shared" si="6"/>
        <v>32496.436666666665</v>
      </c>
      <c r="J49" s="208">
        <f t="shared" si="4"/>
        <v>60.238303050867842</v>
      </c>
      <c r="K49" s="209">
        <f>'Revenu fiscal Indice fiscale'!H49</f>
        <v>60</v>
      </c>
      <c r="L49" s="244">
        <f t="shared" si="5"/>
        <v>-0.23830305086784165</v>
      </c>
    </row>
    <row r="50" spans="1:12" s="17" customFormat="1" ht="14.25" customHeight="1">
      <c r="A50" s="172" t="s">
        <v>60</v>
      </c>
      <c r="B50" s="207">
        <v>1099012</v>
      </c>
      <c r="C50" s="86">
        <v>0</v>
      </c>
      <c r="D50" s="86">
        <f t="shared" si="1"/>
        <v>1099012</v>
      </c>
      <c r="E50" s="86">
        <v>1117599</v>
      </c>
      <c r="F50" s="86">
        <v>531966</v>
      </c>
      <c r="G50" s="86">
        <f t="shared" si="2"/>
        <v>585633</v>
      </c>
      <c r="H50" s="85">
        <f t="shared" si="3"/>
        <v>513379</v>
      </c>
      <c r="I50" s="85">
        <f t="shared" si="6"/>
        <v>7599.5142857142855</v>
      </c>
      <c r="J50" s="208">
        <f t="shared" si="4"/>
        <v>67.554185793828935</v>
      </c>
      <c r="K50" s="209">
        <f>'Revenu fiscal Indice fiscale'!H50</f>
        <v>70</v>
      </c>
      <c r="L50" s="244">
        <f t="shared" si="5"/>
        <v>2.4458142061710646</v>
      </c>
    </row>
    <row r="51" spans="1:12" s="17" customFormat="1" ht="14.25" customHeight="1">
      <c r="A51" s="172" t="s">
        <v>61</v>
      </c>
      <c r="B51" s="207">
        <v>2255181</v>
      </c>
      <c r="C51" s="86">
        <v>30193</v>
      </c>
      <c r="D51" s="86">
        <f t="shared" si="1"/>
        <v>2224988</v>
      </c>
      <c r="E51" s="86">
        <v>2325470</v>
      </c>
      <c r="F51" s="86">
        <v>1153968.6000000001</v>
      </c>
      <c r="G51" s="86">
        <f t="shared" si="2"/>
        <v>1171501.3999999999</v>
      </c>
      <c r="H51" s="85">
        <f t="shared" si="3"/>
        <v>1053486.6000000001</v>
      </c>
      <c r="I51" s="85">
        <f t="shared" si="6"/>
        <v>15807.789041095892</v>
      </c>
      <c r="J51" s="208">
        <f t="shared" si="4"/>
        <v>66.643513350363264</v>
      </c>
      <c r="K51" s="209">
        <f>'Revenu fiscal Indice fiscale'!H51</f>
        <v>73</v>
      </c>
      <c r="L51" s="244">
        <f t="shared" si="5"/>
        <v>6.3564866496367358</v>
      </c>
    </row>
    <row r="52" spans="1:12" s="17" customFormat="1" ht="14.25" customHeight="1">
      <c r="A52" s="172" t="s">
        <v>62</v>
      </c>
      <c r="B52" s="207">
        <v>1648102</v>
      </c>
      <c r="C52" s="86">
        <v>23403</v>
      </c>
      <c r="D52" s="86">
        <f t="shared" si="1"/>
        <v>1624699</v>
      </c>
      <c r="E52" s="86">
        <v>1661934</v>
      </c>
      <c r="F52" s="86">
        <v>806917.35</v>
      </c>
      <c r="G52" s="86">
        <f t="shared" si="2"/>
        <v>855016.65</v>
      </c>
      <c r="H52" s="85">
        <f t="shared" si="3"/>
        <v>769682.35</v>
      </c>
      <c r="I52" s="85">
        <f t="shared" si="6"/>
        <v>11527.390714285713</v>
      </c>
      <c r="J52" s="208">
        <f t="shared" si="4"/>
        <v>66.769867446771343</v>
      </c>
      <c r="K52" s="209">
        <f>'Revenu fiscal Indice fiscale'!H52</f>
        <v>70</v>
      </c>
      <c r="L52" s="244">
        <f t="shared" si="5"/>
        <v>3.2301325532286569</v>
      </c>
    </row>
    <row r="53" spans="1:12" s="17" customFormat="1" ht="14.25" customHeight="1">
      <c r="A53" s="172" t="s">
        <v>63</v>
      </c>
      <c r="B53" s="207">
        <v>5079125</v>
      </c>
      <c r="C53" s="86">
        <v>0</v>
      </c>
      <c r="D53" s="86">
        <f t="shared" si="1"/>
        <v>5079125</v>
      </c>
      <c r="E53" s="86">
        <v>5129866</v>
      </c>
      <c r="F53" s="86">
        <v>2008893</v>
      </c>
      <c r="G53" s="86">
        <f t="shared" si="2"/>
        <v>3120973</v>
      </c>
      <c r="H53" s="85">
        <f t="shared" si="3"/>
        <v>1958152</v>
      </c>
      <c r="I53" s="85">
        <f t="shared" si="6"/>
        <v>28698.471428571429</v>
      </c>
      <c r="J53" s="208">
        <f t="shared" si="4"/>
        <v>68.231926737760546</v>
      </c>
      <c r="K53" s="209">
        <f>'Revenu fiscal Indice fiscale'!H53</f>
        <v>70</v>
      </c>
      <c r="L53" s="244">
        <f t="shared" si="5"/>
        <v>1.7680732622394544</v>
      </c>
    </row>
    <row r="54" spans="1:12" s="17" customFormat="1" ht="14.25" customHeight="1">
      <c r="A54" s="172" t="s">
        <v>64</v>
      </c>
      <c r="B54" s="207">
        <v>1080001</v>
      </c>
      <c r="C54" s="86">
        <v>79046</v>
      </c>
      <c r="D54" s="86">
        <f t="shared" si="1"/>
        <v>1000955</v>
      </c>
      <c r="E54" s="86">
        <v>1102670</v>
      </c>
      <c r="F54" s="86">
        <v>420376.05</v>
      </c>
      <c r="G54" s="86">
        <f t="shared" si="2"/>
        <v>682293.95</v>
      </c>
      <c r="H54" s="85">
        <f t="shared" si="3"/>
        <v>318661.05000000005</v>
      </c>
      <c r="I54" s="85">
        <f t="shared" si="6"/>
        <v>6274.2694029850745</v>
      </c>
      <c r="J54" s="208">
        <f t="shared" si="4"/>
        <v>50.788550751166731</v>
      </c>
      <c r="K54" s="209">
        <f>'Revenu fiscal Indice fiscale'!H54</f>
        <v>67</v>
      </c>
      <c r="L54" s="244">
        <f t="shared" si="5"/>
        <v>16.211449248833269</v>
      </c>
    </row>
    <row r="55" spans="1:12" s="17" customFormat="1" ht="14.25" customHeight="1">
      <c r="A55" s="172" t="s">
        <v>65</v>
      </c>
      <c r="B55" s="207">
        <v>224411420</v>
      </c>
      <c r="C55" s="86">
        <v>0</v>
      </c>
      <c r="D55" s="86">
        <f t="shared" si="1"/>
        <v>224411420</v>
      </c>
      <c r="E55" s="86">
        <v>218532546</v>
      </c>
      <c r="F55" s="86">
        <v>67906944.5</v>
      </c>
      <c r="G55" s="86">
        <f t="shared" si="2"/>
        <v>150625601.5</v>
      </c>
      <c r="H55" s="85">
        <f t="shared" si="3"/>
        <v>73785818.5</v>
      </c>
      <c r="I55" s="85">
        <f t="shared" si="6"/>
        <v>970099.20714285714</v>
      </c>
      <c r="J55" s="208">
        <f t="shared" si="4"/>
        <v>76.060075048730837</v>
      </c>
      <c r="K55" s="209">
        <f>'Revenu fiscal Indice fiscale'!H55</f>
        <v>70</v>
      </c>
      <c r="L55" s="244">
        <f t="shared" si="5"/>
        <v>-6.0600750487308375</v>
      </c>
    </row>
    <row r="56" spans="1:12" s="17" customFormat="1" ht="14.25" customHeight="1">
      <c r="A56" s="172" t="s">
        <v>66</v>
      </c>
      <c r="B56" s="207">
        <v>768185</v>
      </c>
      <c r="C56" s="86">
        <v>0</v>
      </c>
      <c r="D56" s="86">
        <f t="shared" si="1"/>
        <v>768185</v>
      </c>
      <c r="E56" s="86">
        <v>795083</v>
      </c>
      <c r="F56" s="86">
        <v>361383.9</v>
      </c>
      <c r="G56" s="86">
        <f t="shared" si="2"/>
        <v>433699.1</v>
      </c>
      <c r="H56" s="85">
        <f t="shared" si="3"/>
        <v>334485.90000000002</v>
      </c>
      <c r="I56" s="85">
        <f t="shared" si="6"/>
        <v>4818.4520000000002</v>
      </c>
      <c r="J56" s="208">
        <f t="shared" si="4"/>
        <v>69.417709256001729</v>
      </c>
      <c r="K56" s="209">
        <f>'Revenu fiscal Indice fiscale'!H56</f>
        <v>75</v>
      </c>
      <c r="L56" s="244">
        <f t="shared" si="5"/>
        <v>5.5822907439982714</v>
      </c>
    </row>
    <row r="57" spans="1:12" s="17" customFormat="1" ht="14.25" customHeight="1" thickBot="1">
      <c r="A57" s="205" t="s">
        <v>67</v>
      </c>
      <c r="B57" s="201">
        <v>4863327</v>
      </c>
      <c r="C57" s="89">
        <v>291569</v>
      </c>
      <c r="D57" s="89">
        <f t="shared" si="1"/>
        <v>4571758</v>
      </c>
      <c r="E57" s="89">
        <v>4968571</v>
      </c>
      <c r="F57" s="89">
        <v>1790589.6</v>
      </c>
      <c r="G57" s="89">
        <f t="shared" si="2"/>
        <v>3177981.4</v>
      </c>
      <c r="H57" s="210">
        <f t="shared" si="3"/>
        <v>1393776.6</v>
      </c>
      <c r="I57" s="210">
        <f t="shared" si="6"/>
        <v>25579.85142857143</v>
      </c>
      <c r="J57" s="211">
        <f t="shared" si="4"/>
        <v>54.48728284806301</v>
      </c>
      <c r="K57" s="212">
        <f>'Revenu fiscal Indice fiscale'!H57</f>
        <v>70</v>
      </c>
      <c r="L57" s="213">
        <f t="shared" si="5"/>
        <v>15.51271715193699</v>
      </c>
    </row>
    <row r="58" spans="1:12" s="17" customFormat="1" ht="20.100000000000001" customHeight="1" thickBot="1">
      <c r="A58" s="243" t="s">
        <v>68</v>
      </c>
      <c r="B58" s="200">
        <f>SUM(B5:B57)</f>
        <v>1009643039</v>
      </c>
      <c r="C58" s="94">
        <f>SUM(C5:C57)</f>
        <v>7042951</v>
      </c>
      <c r="D58" s="94">
        <f t="shared" si="1"/>
        <v>1002600088</v>
      </c>
      <c r="E58" s="94">
        <f>SUM(E5:E57)</f>
        <v>1009173054</v>
      </c>
      <c r="F58" s="94">
        <f>SUM(F5:F57)</f>
        <v>336859024.4000001</v>
      </c>
      <c r="G58" s="94">
        <f t="shared" si="2"/>
        <v>672314029.5999999</v>
      </c>
      <c r="H58" s="94">
        <f t="shared" si="3"/>
        <v>330286058.4000001</v>
      </c>
      <c r="I58" s="94">
        <f t="shared" si="6"/>
        <v>5153766.3510626312</v>
      </c>
      <c r="J58" s="214">
        <f t="shared" si="4"/>
        <v>64.086346935751166</v>
      </c>
      <c r="K58" s="214">
        <f>'Revenu fiscal Indice fiscale'!H58</f>
        <v>65.361718295697415</v>
      </c>
      <c r="L58" s="215">
        <f t="shared" si="5"/>
        <v>1.2753713599462486</v>
      </c>
    </row>
    <row r="59" spans="1:12" s="17" customFormat="1" ht="18" customHeight="1" thickBot="1">
      <c r="A59" s="204" t="str">
        <f>'Revenu fiscal Indice fiscale'!A59</f>
        <v>Chiffres de 2009</v>
      </c>
      <c r="B59" s="216">
        <v>987842145</v>
      </c>
      <c r="C59" s="217">
        <v>22211059</v>
      </c>
      <c r="D59" s="217">
        <v>980244608</v>
      </c>
      <c r="E59" s="217">
        <v>990364186</v>
      </c>
      <c r="F59" s="217">
        <v>333800709.55000007</v>
      </c>
      <c r="G59" s="217">
        <v>656563476.44999993</v>
      </c>
      <c r="H59" s="217">
        <v>323681131.55000007</v>
      </c>
      <c r="I59" s="217">
        <v>5128871.1567111146</v>
      </c>
      <c r="J59" s="218">
        <v>63.109624254542666</v>
      </c>
      <c r="K59" s="218">
        <v>65.082685712083588</v>
      </c>
      <c r="L59" s="215">
        <v>1.973061457540922</v>
      </c>
    </row>
    <row r="60" spans="1:12">
      <c r="H60" s="40"/>
      <c r="I60" s="40"/>
      <c r="J60" s="40"/>
      <c r="K60" s="40"/>
      <c r="L60" s="40"/>
    </row>
    <row r="61" spans="1:12">
      <c r="D61" s="24"/>
    </row>
  </sheetData>
  <sheetProtection sheet="1" objects="1" scenarios="1"/>
  <mergeCells count="4">
    <mergeCell ref="A2:A4"/>
    <mergeCell ref="B2:B4"/>
    <mergeCell ref="D2:D4"/>
    <mergeCell ref="E2:E4"/>
  </mergeCells>
  <printOptions horizontalCentered="1"/>
  <pageMargins left="0" right="0" top="0.59055118110236227" bottom="0.39370078740157483" header="0.31496062992125984" footer="0.31496062992125984"/>
  <pageSetup paperSize="9" scale="8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="170" zoomScaleNormal="170" workbookViewId="0">
      <selection sqref="A1:E3"/>
    </sheetView>
  </sheetViews>
  <sheetFormatPr baseColWidth="10" defaultColWidth="11.42578125" defaultRowHeight="14.25"/>
  <cols>
    <col min="1" max="1" width="4.7109375" style="5" customWidth="1"/>
    <col min="2" max="2" width="33.7109375" style="5" customWidth="1"/>
    <col min="3" max="3" width="4.7109375" style="5" customWidth="1"/>
    <col min="4" max="4" width="33.7109375" style="5" customWidth="1"/>
    <col min="5" max="5" width="4.7109375" style="5" customWidth="1"/>
  </cols>
  <sheetData>
    <row r="1" spans="1:5" ht="14.1" customHeight="1">
      <c r="A1" s="298" t="s">
        <v>124</v>
      </c>
      <c r="B1" s="299"/>
      <c r="C1" s="299"/>
      <c r="D1" s="299"/>
      <c r="E1" s="300"/>
    </row>
    <row r="2" spans="1:5" ht="14.1" customHeight="1">
      <c r="A2" s="301"/>
      <c r="B2" s="302"/>
      <c r="C2" s="302"/>
      <c r="D2" s="302"/>
      <c r="E2" s="303"/>
    </row>
    <row r="3" spans="1:5" ht="14.1" customHeight="1" thickBot="1">
      <c r="A3" s="304"/>
      <c r="B3" s="305"/>
      <c r="C3" s="305"/>
      <c r="D3" s="305"/>
      <c r="E3" s="306"/>
    </row>
    <row r="4" spans="1:5" ht="14.1" customHeight="1">
      <c r="A4" s="230" t="s">
        <v>125</v>
      </c>
      <c r="B4" s="143"/>
      <c r="C4" s="143"/>
      <c r="D4" s="143"/>
      <c r="E4" s="227"/>
    </row>
    <row r="5" spans="1:5" ht="14.1" customHeight="1">
      <c r="A5" s="226" t="s">
        <v>126</v>
      </c>
      <c r="B5" s="145"/>
      <c r="C5" s="145"/>
      <c r="D5" s="145"/>
      <c r="E5" s="227"/>
    </row>
    <row r="6" spans="1:5" ht="14.1" customHeight="1">
      <c r="A6" s="226" t="s">
        <v>127</v>
      </c>
      <c r="B6" s="145"/>
      <c r="C6" s="145"/>
      <c r="D6" s="145"/>
      <c r="E6" s="227"/>
    </row>
    <row r="7" spans="1:5" ht="14.1" customHeight="1">
      <c r="A7" s="228"/>
      <c r="B7" s="2"/>
      <c r="C7" s="2"/>
      <c r="D7" s="2"/>
      <c r="E7" s="229"/>
    </row>
    <row r="8" spans="1:5" ht="14.1" customHeight="1">
      <c r="A8" s="230" t="s">
        <v>128</v>
      </c>
      <c r="B8" s="143"/>
      <c r="C8" s="143"/>
      <c r="D8" s="143"/>
      <c r="E8" s="229"/>
    </row>
    <row r="9" spans="1:5" ht="14.1" customHeight="1">
      <c r="A9" s="226" t="s">
        <v>129</v>
      </c>
      <c r="B9" s="145"/>
      <c r="C9" s="145"/>
      <c r="D9" s="145"/>
      <c r="E9" s="227"/>
    </row>
    <row r="10" spans="1:5" ht="14.1" customHeight="1">
      <c r="A10" s="228"/>
      <c r="B10" s="2"/>
      <c r="C10" s="2"/>
      <c r="D10" s="2"/>
      <c r="E10" s="229"/>
    </row>
    <row r="11" spans="1:5" ht="14.1" customHeight="1">
      <c r="A11" s="230" t="s">
        <v>130</v>
      </c>
      <c r="B11" s="143"/>
      <c r="C11" s="143"/>
      <c r="D11" s="143"/>
      <c r="E11" s="229"/>
    </row>
    <row r="12" spans="1:5" ht="14.1" customHeight="1">
      <c r="A12" s="226" t="s">
        <v>131</v>
      </c>
      <c r="B12" s="145"/>
      <c r="C12" s="145"/>
      <c r="D12" s="145"/>
      <c r="E12" s="229"/>
    </row>
    <row r="13" spans="1:5" ht="14.1" customHeight="1">
      <c r="A13" s="228" t="s">
        <v>132</v>
      </c>
      <c r="B13" s="2"/>
      <c r="C13" s="2"/>
      <c r="D13" s="2"/>
      <c r="E13" s="229"/>
    </row>
    <row r="14" spans="1:5" ht="14.1" customHeight="1">
      <c r="A14" s="231" t="s">
        <v>133</v>
      </c>
      <c r="B14" s="146" t="s">
        <v>134</v>
      </c>
      <c r="C14" s="146"/>
      <c r="D14" s="146"/>
      <c r="E14" s="229"/>
    </row>
    <row r="15" spans="1:5" ht="14.1" customHeight="1">
      <c r="A15" s="231" t="s">
        <v>135</v>
      </c>
      <c r="B15" s="146" t="s">
        <v>136</v>
      </c>
      <c r="C15" s="146"/>
      <c r="D15" s="146"/>
      <c r="E15" s="229"/>
    </row>
    <row r="16" spans="1:5" ht="14.1" customHeight="1">
      <c r="A16" s="228"/>
      <c r="B16" s="2"/>
      <c r="C16" s="2"/>
      <c r="D16" s="2"/>
      <c r="E16" s="229"/>
    </row>
    <row r="17" spans="1:5" ht="14.1" customHeight="1">
      <c r="A17" s="232" t="s">
        <v>137</v>
      </c>
      <c r="B17" s="147"/>
      <c r="C17" s="147"/>
      <c r="D17" s="147"/>
      <c r="E17" s="229"/>
    </row>
    <row r="18" spans="1:5" ht="14.1" customHeight="1">
      <c r="A18" s="231" t="s">
        <v>133</v>
      </c>
      <c r="B18" s="146" t="s">
        <v>138</v>
      </c>
      <c r="C18" s="146"/>
      <c r="D18" s="146"/>
      <c r="E18" s="227"/>
    </row>
    <row r="19" spans="1:5" ht="14.1" customHeight="1">
      <c r="A19" s="231" t="s">
        <v>135</v>
      </c>
      <c r="B19" s="146" t="s">
        <v>139</v>
      </c>
      <c r="C19" s="146"/>
      <c r="D19" s="146"/>
      <c r="E19" s="227"/>
    </row>
    <row r="20" spans="1:5" ht="14.1" customHeight="1">
      <c r="A20" s="231" t="s">
        <v>140</v>
      </c>
      <c r="B20" s="146" t="s">
        <v>141</v>
      </c>
      <c r="C20" s="146"/>
      <c r="D20" s="146"/>
      <c r="E20" s="227"/>
    </row>
    <row r="21" spans="1:5" ht="14.1" customHeight="1">
      <c r="A21" s="228"/>
      <c r="B21" s="2"/>
      <c r="C21" s="2"/>
      <c r="D21" s="2"/>
      <c r="E21" s="227"/>
    </row>
    <row r="22" spans="1:5" ht="14.1" customHeight="1">
      <c r="A22" s="232" t="s">
        <v>142</v>
      </c>
      <c r="B22" s="147"/>
      <c r="C22" s="147"/>
      <c r="D22" s="147"/>
      <c r="E22" s="227"/>
    </row>
    <row r="23" spans="1:5" ht="14.1" customHeight="1">
      <c r="A23" s="226" t="s">
        <v>143</v>
      </c>
      <c r="B23" s="145"/>
      <c r="C23" s="145"/>
      <c r="D23" s="145"/>
      <c r="E23" s="227"/>
    </row>
    <row r="24" spans="1:5" ht="14.1" customHeight="1">
      <c r="A24" s="233"/>
      <c r="B24" s="4"/>
      <c r="C24" s="2"/>
      <c r="D24" s="4"/>
      <c r="E24" s="227"/>
    </row>
    <row r="25" spans="1:5" ht="20.100000000000001" customHeight="1">
      <c r="A25" s="233"/>
      <c r="B25" s="307" t="s">
        <v>144</v>
      </c>
      <c r="C25" s="3"/>
      <c r="D25" s="310" t="s">
        <v>145</v>
      </c>
      <c r="E25" s="227"/>
    </row>
    <row r="26" spans="1:5" ht="20.100000000000001" customHeight="1">
      <c r="A26" s="233"/>
      <c r="B26" s="308"/>
      <c r="C26" s="255"/>
      <c r="D26" s="309"/>
      <c r="E26" s="227"/>
    </row>
    <row r="27" spans="1:5" ht="20.100000000000001" customHeight="1">
      <c r="A27" s="233"/>
      <c r="B27" s="308"/>
      <c r="C27" s="255"/>
      <c r="D27" s="311" t="s">
        <v>146</v>
      </c>
      <c r="E27" s="227"/>
    </row>
    <row r="28" spans="1:5" ht="20.100000000000001" customHeight="1">
      <c r="A28" s="233"/>
      <c r="B28" s="309"/>
      <c r="C28" s="255"/>
      <c r="D28" s="309"/>
      <c r="E28" s="227"/>
    </row>
    <row r="29" spans="1:5" ht="20.100000000000001" customHeight="1">
      <c r="A29" s="233"/>
      <c r="B29" s="307" t="s">
        <v>147</v>
      </c>
      <c r="C29" s="3"/>
      <c r="D29" s="310" t="s">
        <v>148</v>
      </c>
      <c r="E29" s="227"/>
    </row>
    <row r="30" spans="1:5" ht="20.100000000000001" customHeight="1">
      <c r="A30" s="233"/>
      <c r="B30" s="309"/>
      <c r="C30" s="255"/>
      <c r="D30" s="312"/>
      <c r="E30" s="227"/>
    </row>
    <row r="31" spans="1:5" ht="14.1" customHeight="1">
      <c r="A31" s="233"/>
      <c r="B31" s="142"/>
      <c r="C31" s="2"/>
      <c r="D31" s="142"/>
      <c r="E31" s="229"/>
    </row>
    <row r="32" spans="1:5" ht="14.1" customHeight="1">
      <c r="A32" s="230" t="s">
        <v>149</v>
      </c>
      <c r="B32" s="143"/>
      <c r="C32" s="143"/>
      <c r="D32" s="143"/>
      <c r="E32" s="229"/>
    </row>
    <row r="33" spans="1:5" ht="14.1" customHeight="1">
      <c r="A33" s="234" t="s">
        <v>150</v>
      </c>
      <c r="B33" s="144"/>
      <c r="C33" s="144"/>
      <c r="D33" s="145"/>
      <c r="E33" s="229"/>
    </row>
    <row r="34" spans="1:5" ht="14.1" customHeight="1">
      <c r="A34" s="234" t="s">
        <v>151</v>
      </c>
      <c r="B34" s="144"/>
      <c r="C34" s="144"/>
      <c r="D34" s="145"/>
      <c r="E34" s="229"/>
    </row>
    <row r="35" spans="1:5" ht="14.1" customHeight="1">
      <c r="A35" s="226"/>
      <c r="B35" s="145"/>
      <c r="C35" s="145"/>
      <c r="D35" s="145"/>
      <c r="E35" s="229"/>
    </row>
    <row r="36" spans="1:5" ht="14.1" customHeight="1">
      <c r="A36" s="235" t="s">
        <v>152</v>
      </c>
      <c r="B36" s="145" t="s">
        <v>153</v>
      </c>
      <c r="C36" s="143"/>
      <c r="D36" s="143"/>
      <c r="E36" s="227"/>
    </row>
    <row r="37" spans="1:5" ht="14.1" customHeight="1">
      <c r="A37" s="236"/>
      <c r="B37" s="145" t="s">
        <v>154</v>
      </c>
      <c r="C37" s="145"/>
      <c r="D37" s="145"/>
      <c r="E37" s="227"/>
    </row>
    <row r="38" spans="1:5" ht="14.1" customHeight="1">
      <c r="A38" s="235" t="s">
        <v>155</v>
      </c>
      <c r="B38" s="145" t="s">
        <v>156</v>
      </c>
      <c r="C38" s="143"/>
      <c r="D38" s="143"/>
      <c r="E38" s="229"/>
    </row>
    <row r="39" spans="1:5" ht="14.1" customHeight="1">
      <c r="A39" s="236"/>
      <c r="B39" s="145" t="s">
        <v>157</v>
      </c>
      <c r="C39" s="145"/>
      <c r="D39" s="145"/>
      <c r="E39" s="227"/>
    </row>
    <row r="40" spans="1:5" ht="14.1" customHeight="1">
      <c r="A40" s="228"/>
      <c r="B40" s="2"/>
      <c r="C40" s="2"/>
      <c r="D40" s="2"/>
      <c r="E40" s="227"/>
    </row>
    <row r="41" spans="1:5" ht="14.1" customHeight="1">
      <c r="A41" s="226" t="s">
        <v>158</v>
      </c>
      <c r="B41" s="145"/>
      <c r="C41" s="145"/>
      <c r="D41" s="145"/>
      <c r="E41" s="227"/>
    </row>
    <row r="42" spans="1:5" ht="14.1" customHeight="1">
      <c r="A42" s="226" t="s">
        <v>159</v>
      </c>
      <c r="B42" s="145"/>
      <c r="C42" s="145"/>
      <c r="D42" s="145"/>
      <c r="E42" s="227"/>
    </row>
    <row r="43" spans="1:5" ht="14.1" customHeight="1">
      <c r="A43" s="226"/>
      <c r="B43" s="4"/>
      <c r="C43" s="2"/>
      <c r="D43" s="4"/>
      <c r="E43" s="227"/>
    </row>
    <row r="44" spans="1:5" ht="20.100000000000001" customHeight="1">
      <c r="A44" s="226"/>
      <c r="B44" s="307" t="s">
        <v>160</v>
      </c>
      <c r="C44" s="313"/>
      <c r="D44" s="310" t="s">
        <v>145</v>
      </c>
      <c r="E44" s="227"/>
    </row>
    <row r="45" spans="1:5" ht="20.100000000000001" customHeight="1">
      <c r="A45" s="226"/>
      <c r="B45" s="308"/>
      <c r="C45" s="314"/>
      <c r="D45" s="315"/>
      <c r="E45" s="227"/>
    </row>
    <row r="46" spans="1:5" ht="20.100000000000001" customHeight="1">
      <c r="A46" s="226"/>
      <c r="B46" s="308"/>
      <c r="C46" s="316"/>
      <c r="D46" s="311" t="s">
        <v>146</v>
      </c>
      <c r="E46" s="227"/>
    </row>
    <row r="47" spans="1:5" ht="20.100000000000001" customHeight="1" thickBot="1">
      <c r="A47" s="226"/>
      <c r="B47" s="308"/>
      <c r="C47" s="317"/>
      <c r="D47" s="318"/>
      <c r="E47" s="227"/>
    </row>
    <row r="48" spans="1:5" ht="20.100000000000001" customHeight="1">
      <c r="A48" s="226"/>
      <c r="B48" s="308"/>
      <c r="C48" s="319"/>
      <c r="D48" s="321" t="s">
        <v>161</v>
      </c>
      <c r="E48" s="227"/>
    </row>
    <row r="49" spans="1:5" ht="20.100000000000001" customHeight="1" thickBot="1">
      <c r="A49" s="234"/>
      <c r="B49" s="309"/>
      <c r="C49" s="320"/>
      <c r="D49" s="322"/>
      <c r="E49" s="227"/>
    </row>
    <row r="50" spans="1:5" ht="14.1" customHeight="1" thickBot="1">
      <c r="A50" s="237"/>
      <c r="B50" s="238"/>
      <c r="C50" s="238"/>
      <c r="D50" s="238"/>
      <c r="E50" s="239"/>
    </row>
    <row r="51" spans="1:5" ht="18" customHeight="1"/>
    <row r="52" spans="1:5" ht="18" customHeight="1"/>
  </sheetData>
  <sheetProtection sheet="1" objects="1" scenarios="1"/>
  <mergeCells count="13">
    <mergeCell ref="B44:B49"/>
    <mergeCell ref="C44:C45"/>
    <mergeCell ref="D44:D45"/>
    <mergeCell ref="C46:C47"/>
    <mergeCell ref="D46:D47"/>
    <mergeCell ref="C48:C49"/>
    <mergeCell ref="D48:D49"/>
    <mergeCell ref="A1:E3"/>
    <mergeCell ref="B25:B28"/>
    <mergeCell ref="D25:D26"/>
    <mergeCell ref="D27:D28"/>
    <mergeCell ref="B29:B30"/>
    <mergeCell ref="D29:D30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DE79ED43-4BEA-49AB-BAC8-3955F0773AA6}"/>
</file>

<file path=customXml/itemProps2.xml><?xml version="1.0" encoding="utf-8"?>
<ds:datastoreItem xmlns:ds="http://schemas.openxmlformats.org/officeDocument/2006/customXml" ds:itemID="{9125A87C-B2E6-4DFA-8C20-EEEB36D548D3}"/>
</file>

<file path=customXml/itemProps3.xml><?xml version="1.0" encoding="utf-8"?>
<ds:datastoreItem xmlns:ds="http://schemas.openxmlformats.org/officeDocument/2006/customXml" ds:itemID="{929A6038-3616-474F-88FB-E7933B400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Coefficients et taxes</vt:lpstr>
      <vt:lpstr>Impots percu en 2010</vt:lpstr>
      <vt:lpstr>Revenu fiscal Indice fiscale</vt:lpstr>
      <vt:lpstr>Coef RF ICF relatifs</vt:lpstr>
      <vt:lpstr>Coefficient d'equillibre</vt:lpstr>
      <vt:lpstr>Commentaires CE</vt:lpstr>
      <vt:lpstr>'Coef RF ICF relatifs'!Zone_d_impression</vt:lpstr>
      <vt:lpstr>'Coefficient d''equillibre'!Zone_d_impression</vt:lpstr>
      <vt:lpstr>'Coefficients et taxes'!Zone_d_impression</vt:lpstr>
      <vt:lpstr>'Impots percu en 2010'!Zone_d_impression</vt:lpstr>
      <vt:lpstr>'Revenu fiscal Indice fiscale'!Zone_d_impression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impôts communaux et taxes communes 08</dc:title>
  <dc:creator>S. Licodia</dc:creator>
  <cp:lastModifiedBy>tamburiniS</cp:lastModifiedBy>
  <cp:lastPrinted>2011-12-20T07:55:43Z</cp:lastPrinted>
  <dcterms:created xsi:type="dcterms:W3CDTF">1997-01-20T08:26:29Z</dcterms:created>
  <dcterms:modified xsi:type="dcterms:W3CDTF">2012-04-04T13:25:20Z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