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9090" windowHeight="5475"/>
  </bookViews>
  <sheets>
    <sheet name="Coefficients et taxes" sheetId="1" r:id="rId1"/>
    <sheet name="Impots percu en 2009" sheetId="2" r:id="rId2"/>
    <sheet name="Revenu fiscal Indice fiscale" sheetId="3" r:id="rId3"/>
    <sheet name="Coef RF ICF relatifs" sheetId="4" r:id="rId4"/>
    <sheet name="Coefficient d'equillibre" sheetId="5" r:id="rId5"/>
    <sheet name="Commentaires CE" sheetId="6" r:id="rId6"/>
  </sheets>
  <definedNames>
    <definedName name="_xlnm.Print_Area" localSheetId="4">'Coefficient d''equillibre'!$A$1:$L$59</definedName>
    <definedName name="_xlnm.Print_Area" localSheetId="0">'Coefficients et taxes'!$A$1:$I$59</definedName>
    <definedName name="_xlnm.Print_Area" localSheetId="1">'Impots percu en 2009'!$A$1:$J$59</definedName>
    <definedName name="_xlnm.Print_Area" localSheetId="2">'Revenu fiscal Indice fiscale'!$A$1:$J$59</definedName>
  </definedNames>
  <calcPr calcId="125725"/>
</workbook>
</file>

<file path=xl/calcChain.xml><?xml version="1.0" encoding="utf-8"?>
<calcChain xmlns="http://schemas.openxmlformats.org/spreadsheetml/2006/main">
  <c r="O58" i="5"/>
  <c r="L59"/>
  <c r="I57"/>
  <c r="N57" s="1"/>
  <c r="I56"/>
  <c r="N56" s="1"/>
  <c r="I55"/>
  <c r="N55" s="1"/>
  <c r="I54"/>
  <c r="N54" s="1"/>
  <c r="I53"/>
  <c r="N53" s="1"/>
  <c r="I52"/>
  <c r="N52" s="1"/>
  <c r="I51"/>
  <c r="N51" s="1"/>
  <c r="I50"/>
  <c r="N50" s="1"/>
  <c r="I49"/>
  <c r="N49" s="1"/>
  <c r="I48"/>
  <c r="N48" s="1"/>
  <c r="I47"/>
  <c r="N47" s="1"/>
  <c r="I46"/>
  <c r="N46" s="1"/>
  <c r="I45"/>
  <c r="N45" s="1"/>
  <c r="I44"/>
  <c r="N44" s="1"/>
  <c r="I43"/>
  <c r="N43" s="1"/>
  <c r="I42"/>
  <c r="N42" s="1"/>
  <c r="I41"/>
  <c r="N41" s="1"/>
  <c r="I40"/>
  <c r="N40" s="1"/>
  <c r="I39"/>
  <c r="N39" s="1"/>
  <c r="I38"/>
  <c r="N38" s="1"/>
  <c r="I37"/>
  <c r="N37" s="1"/>
  <c r="I36"/>
  <c r="N36" s="1"/>
  <c r="I35"/>
  <c r="N35" s="1"/>
  <c r="I34"/>
  <c r="N34" s="1"/>
  <c r="I33"/>
  <c r="N33" s="1"/>
  <c r="I32"/>
  <c r="N32" s="1"/>
  <c r="I31"/>
  <c r="N31" s="1"/>
  <c r="I30"/>
  <c r="N30" s="1"/>
  <c r="I29"/>
  <c r="N29" s="1"/>
  <c r="I28"/>
  <c r="N28" s="1"/>
  <c r="I27"/>
  <c r="N27" s="1"/>
  <c r="I26"/>
  <c r="N26" s="1"/>
  <c r="I25"/>
  <c r="N25" s="1"/>
  <c r="I24"/>
  <c r="N24" s="1"/>
  <c r="I23"/>
  <c r="N23" s="1"/>
  <c r="I22"/>
  <c r="N22" s="1"/>
  <c r="I21"/>
  <c r="N21" s="1"/>
  <c r="I20"/>
  <c r="N20" s="1"/>
  <c r="I19"/>
  <c r="N19" s="1"/>
  <c r="I18"/>
  <c r="N18" s="1"/>
  <c r="I17"/>
  <c r="N17" s="1"/>
  <c r="I16"/>
  <c r="N16" s="1"/>
  <c r="I15"/>
  <c r="N15" s="1"/>
  <c r="I14"/>
  <c r="N14" s="1"/>
  <c r="I13"/>
  <c r="N13" s="1"/>
  <c r="I12"/>
  <c r="N12" s="1"/>
  <c r="I11"/>
  <c r="N11" s="1"/>
  <c r="I10"/>
  <c r="N10" s="1"/>
  <c r="I9"/>
  <c r="N9" s="1"/>
  <c r="I7"/>
  <c r="N7" s="1"/>
  <c r="I6"/>
  <c r="N6" s="1"/>
  <c r="I5"/>
  <c r="N5" s="1"/>
  <c r="I8"/>
  <c r="N8" s="1"/>
  <c r="H59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D57"/>
  <c r="H57" s="1"/>
  <c r="J57" s="1"/>
  <c r="L57" s="1"/>
  <c r="D56"/>
  <c r="H56" s="1"/>
  <c r="J56" s="1"/>
  <c r="L56" s="1"/>
  <c r="D55"/>
  <c r="H55" s="1"/>
  <c r="J55" s="1"/>
  <c r="L55" s="1"/>
  <c r="D54"/>
  <c r="H54" s="1"/>
  <c r="J54" s="1"/>
  <c r="L54" s="1"/>
  <c r="D53"/>
  <c r="H53" s="1"/>
  <c r="J53" s="1"/>
  <c r="L53" s="1"/>
  <c r="D52"/>
  <c r="H52" s="1"/>
  <c r="J52" s="1"/>
  <c r="L52" s="1"/>
  <c r="D51"/>
  <c r="H51" s="1"/>
  <c r="J51" s="1"/>
  <c r="L51" s="1"/>
  <c r="D50"/>
  <c r="H50" s="1"/>
  <c r="J50" s="1"/>
  <c r="L50" s="1"/>
  <c r="D49"/>
  <c r="H49" s="1"/>
  <c r="J49" s="1"/>
  <c r="L49" s="1"/>
  <c r="D48"/>
  <c r="H48" s="1"/>
  <c r="J48" s="1"/>
  <c r="L48" s="1"/>
  <c r="D47"/>
  <c r="H47" s="1"/>
  <c r="J47" s="1"/>
  <c r="L47" s="1"/>
  <c r="D46"/>
  <c r="H46" s="1"/>
  <c r="J46" s="1"/>
  <c r="L46" s="1"/>
  <c r="D45"/>
  <c r="H45" s="1"/>
  <c r="J45" s="1"/>
  <c r="L45" s="1"/>
  <c r="D44"/>
  <c r="H44" s="1"/>
  <c r="J44" s="1"/>
  <c r="L44" s="1"/>
  <c r="D43"/>
  <c r="H43" s="1"/>
  <c r="J43" s="1"/>
  <c r="L43" s="1"/>
  <c r="D42"/>
  <c r="H42" s="1"/>
  <c r="J42" s="1"/>
  <c r="L42" s="1"/>
  <c r="D41"/>
  <c r="H41" s="1"/>
  <c r="J41" s="1"/>
  <c r="L41" s="1"/>
  <c r="D40"/>
  <c r="H40" s="1"/>
  <c r="J40" s="1"/>
  <c r="L40" s="1"/>
  <c r="D39"/>
  <c r="H39" s="1"/>
  <c r="J39" s="1"/>
  <c r="L39" s="1"/>
  <c r="D38"/>
  <c r="H38" s="1"/>
  <c r="J38" s="1"/>
  <c r="L38" s="1"/>
  <c r="D37"/>
  <c r="H37" s="1"/>
  <c r="J37" s="1"/>
  <c r="L37" s="1"/>
  <c r="D36"/>
  <c r="H36" s="1"/>
  <c r="J36" s="1"/>
  <c r="L36" s="1"/>
  <c r="D35"/>
  <c r="H35" s="1"/>
  <c r="J35" s="1"/>
  <c r="L35" s="1"/>
  <c r="D34"/>
  <c r="H34" s="1"/>
  <c r="J34" s="1"/>
  <c r="L34" s="1"/>
  <c r="D33"/>
  <c r="H33" s="1"/>
  <c r="J33" s="1"/>
  <c r="L33" s="1"/>
  <c r="D32"/>
  <c r="H32" s="1"/>
  <c r="J32" s="1"/>
  <c r="L32" s="1"/>
  <c r="D31"/>
  <c r="H31" s="1"/>
  <c r="J31" s="1"/>
  <c r="L31" s="1"/>
  <c r="D30"/>
  <c r="H30" s="1"/>
  <c r="J30" s="1"/>
  <c r="L30" s="1"/>
  <c r="D29"/>
  <c r="H29" s="1"/>
  <c r="J29" s="1"/>
  <c r="L29" s="1"/>
  <c r="D28"/>
  <c r="H28" s="1"/>
  <c r="J28" s="1"/>
  <c r="L28" s="1"/>
  <c r="D27"/>
  <c r="H27" s="1"/>
  <c r="J27" s="1"/>
  <c r="L27" s="1"/>
  <c r="D26"/>
  <c r="H26" s="1"/>
  <c r="J26" s="1"/>
  <c r="L26" s="1"/>
  <c r="D25"/>
  <c r="H25" s="1"/>
  <c r="J25" s="1"/>
  <c r="L25" s="1"/>
  <c r="D24"/>
  <c r="H24" s="1"/>
  <c r="J24" s="1"/>
  <c r="L24" s="1"/>
  <c r="D23"/>
  <c r="H23" s="1"/>
  <c r="J23" s="1"/>
  <c r="L23" s="1"/>
  <c r="D22"/>
  <c r="H22" s="1"/>
  <c r="J22" s="1"/>
  <c r="L22" s="1"/>
  <c r="D21"/>
  <c r="H21" s="1"/>
  <c r="J21" s="1"/>
  <c r="L21" s="1"/>
  <c r="D20"/>
  <c r="H20" s="1"/>
  <c r="J20" s="1"/>
  <c r="L20" s="1"/>
  <c r="D19"/>
  <c r="H19" s="1"/>
  <c r="J19" s="1"/>
  <c r="L19" s="1"/>
  <c r="D18"/>
  <c r="H18" s="1"/>
  <c r="J18" s="1"/>
  <c r="L18" s="1"/>
  <c r="D17"/>
  <c r="H17" s="1"/>
  <c r="J17" s="1"/>
  <c r="L17" s="1"/>
  <c r="D16"/>
  <c r="H16" s="1"/>
  <c r="J16" s="1"/>
  <c r="L16" s="1"/>
  <c r="D15"/>
  <c r="H15" s="1"/>
  <c r="J15" s="1"/>
  <c r="L15" s="1"/>
  <c r="D14"/>
  <c r="H14" s="1"/>
  <c r="J14" s="1"/>
  <c r="L14" s="1"/>
  <c r="D13"/>
  <c r="H13" s="1"/>
  <c r="J13" s="1"/>
  <c r="L13" s="1"/>
  <c r="D12"/>
  <c r="H12" s="1"/>
  <c r="J12" s="1"/>
  <c r="L12" s="1"/>
  <c r="D11"/>
  <c r="H11" s="1"/>
  <c r="J11" s="1"/>
  <c r="L11" s="1"/>
  <c r="D10"/>
  <c r="H10" s="1"/>
  <c r="J10" s="1"/>
  <c r="L10" s="1"/>
  <c r="D9"/>
  <c r="H9" s="1"/>
  <c r="J9" s="1"/>
  <c r="L9" s="1"/>
  <c r="D8"/>
  <c r="H8" s="1"/>
  <c r="J8" s="1"/>
  <c r="L8" s="1"/>
  <c r="D7"/>
  <c r="H7" s="1"/>
  <c r="J7" s="1"/>
  <c r="L7" s="1"/>
  <c r="D6"/>
  <c r="H6" s="1"/>
  <c r="J6" s="1"/>
  <c r="L6" s="1"/>
  <c r="D5"/>
  <c r="H5" s="1"/>
  <c r="J5" s="1"/>
  <c r="L5" s="1"/>
  <c r="F58"/>
  <c r="I58" s="1"/>
  <c r="E58"/>
  <c r="G58" s="1"/>
  <c r="C58"/>
  <c r="B58"/>
  <c r="D58" s="1"/>
  <c r="H58" s="1"/>
  <c r="J58" l="1"/>
  <c r="L58" s="1"/>
  <c r="N58"/>
  <c r="M58" s="1"/>
  <c r="M8"/>
  <c r="M5"/>
  <c r="M6"/>
  <c r="M7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F59" i="4"/>
  <c r="D59"/>
  <c r="B59"/>
  <c r="B58"/>
  <c r="C58" s="1"/>
  <c r="B57"/>
  <c r="C57" s="1"/>
  <c r="B56"/>
  <c r="C56" s="1"/>
  <c r="B55"/>
  <c r="C55" s="1"/>
  <c r="B54"/>
  <c r="C54" s="1"/>
  <c r="B53"/>
  <c r="C53" s="1"/>
  <c r="B52"/>
  <c r="C52" s="1"/>
  <c r="B51"/>
  <c r="C51" s="1"/>
  <c r="B50"/>
  <c r="C50" s="1"/>
  <c r="B49"/>
  <c r="C49" s="1"/>
  <c r="B48"/>
  <c r="C48" s="1"/>
  <c r="B47"/>
  <c r="C47" s="1"/>
  <c r="B46"/>
  <c r="C46" s="1"/>
  <c r="B45"/>
  <c r="C45" s="1"/>
  <c r="B44"/>
  <c r="C44" s="1"/>
  <c r="B43"/>
  <c r="C43" s="1"/>
  <c r="B42"/>
  <c r="C42" s="1"/>
  <c r="B41"/>
  <c r="C41" s="1"/>
  <c r="B40"/>
  <c r="C40" s="1"/>
  <c r="B39"/>
  <c r="C39" s="1"/>
  <c r="B38"/>
  <c r="C38" s="1"/>
  <c r="B37"/>
  <c r="C37" s="1"/>
  <c r="B36"/>
  <c r="C36" s="1"/>
  <c r="B35"/>
  <c r="C35" s="1"/>
  <c r="B34"/>
  <c r="C34" s="1"/>
  <c r="B33"/>
  <c r="C33" s="1"/>
  <c r="B32"/>
  <c r="C32" s="1"/>
  <c r="B31"/>
  <c r="C31" s="1"/>
  <c r="B30"/>
  <c r="C30" s="1"/>
  <c r="B29"/>
  <c r="C29" s="1"/>
  <c r="B28"/>
  <c r="C28" s="1"/>
  <c r="B27"/>
  <c r="C27" s="1"/>
  <c r="B26"/>
  <c r="C26" s="1"/>
  <c r="B25"/>
  <c r="C25" s="1"/>
  <c r="B24"/>
  <c r="C24" s="1"/>
  <c r="B23"/>
  <c r="C23" s="1"/>
  <c r="B22"/>
  <c r="C22" s="1"/>
  <c r="B21"/>
  <c r="C21" s="1"/>
  <c r="B20"/>
  <c r="C20" s="1"/>
  <c r="B19"/>
  <c r="C19" s="1"/>
  <c r="B18"/>
  <c r="C18" s="1"/>
  <c r="B17"/>
  <c r="C17" s="1"/>
  <c r="B16"/>
  <c r="C16" s="1"/>
  <c r="B15"/>
  <c r="C15" s="1"/>
  <c r="B14"/>
  <c r="C14" s="1"/>
  <c r="B13"/>
  <c r="C13" s="1"/>
  <c r="B12"/>
  <c r="C12" s="1"/>
  <c r="B11"/>
  <c r="C11" s="1"/>
  <c r="B10"/>
  <c r="C10" s="1"/>
  <c r="B9"/>
  <c r="C9" s="1"/>
  <c r="B8"/>
  <c r="C8" s="1"/>
  <c r="B7"/>
  <c r="C7" s="1"/>
  <c r="B6"/>
  <c r="C6" s="1"/>
  <c r="B5"/>
  <c r="C5" s="1"/>
  <c r="C57" i="1" l="1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58"/>
  <c r="J54" i="3"/>
  <c r="J47"/>
  <c r="J38"/>
  <c r="J34"/>
  <c r="J32"/>
  <c r="J30"/>
  <c r="J26"/>
  <c r="J23"/>
  <c r="J12"/>
  <c r="J11"/>
  <c r="F58" l="1"/>
  <c r="E58"/>
  <c r="G58"/>
  <c r="D58" i="4" s="1"/>
  <c r="E58" s="1"/>
  <c r="G57" i="3"/>
  <c r="D57" i="4" s="1"/>
  <c r="E57" s="1"/>
  <c r="G56" i="3"/>
  <c r="D56" i="4" s="1"/>
  <c r="E56" s="1"/>
  <c r="G55" i="3"/>
  <c r="D55" i="4" s="1"/>
  <c r="E55" s="1"/>
  <c r="G54" i="3"/>
  <c r="D54" i="4" s="1"/>
  <c r="E54" s="1"/>
  <c r="G53" i="3"/>
  <c r="D53" i="4" s="1"/>
  <c r="E53" s="1"/>
  <c r="G52" i="3"/>
  <c r="D52" i="4" s="1"/>
  <c r="E52" s="1"/>
  <c r="G51" i="3"/>
  <c r="D51" i="4" s="1"/>
  <c r="E51" s="1"/>
  <c r="G50" i="3"/>
  <c r="D50" i="4" s="1"/>
  <c r="E50" s="1"/>
  <c r="G49" i="3"/>
  <c r="D49" i="4" s="1"/>
  <c r="E49" s="1"/>
  <c r="G48" i="3"/>
  <c r="D48" i="4" s="1"/>
  <c r="E48" s="1"/>
  <c r="G47" i="3"/>
  <c r="D47" i="4" s="1"/>
  <c r="E47" s="1"/>
  <c r="G46" i="3"/>
  <c r="D46" i="4" s="1"/>
  <c r="E46" s="1"/>
  <c r="G45" i="3"/>
  <c r="D45" i="4" s="1"/>
  <c r="E45" s="1"/>
  <c r="G44" i="3"/>
  <c r="D44" i="4" s="1"/>
  <c r="E44" s="1"/>
  <c r="G43" i="3"/>
  <c r="D43" i="4" s="1"/>
  <c r="E43" s="1"/>
  <c r="G42" i="3"/>
  <c r="D42" i="4" s="1"/>
  <c r="E42" s="1"/>
  <c r="G41" i="3"/>
  <c r="D41" i="4" s="1"/>
  <c r="E41" s="1"/>
  <c r="G40" i="3"/>
  <c r="D40" i="4" s="1"/>
  <c r="E40" s="1"/>
  <c r="G39" i="3"/>
  <c r="D39" i="4" s="1"/>
  <c r="E39" s="1"/>
  <c r="G38" i="3"/>
  <c r="D38" i="4" s="1"/>
  <c r="E38" s="1"/>
  <c r="G37" i="3"/>
  <c r="D37" i="4" s="1"/>
  <c r="E37" s="1"/>
  <c r="G36" i="3"/>
  <c r="D36" i="4" s="1"/>
  <c r="E36" s="1"/>
  <c r="G35" i="3"/>
  <c r="D35" i="4" s="1"/>
  <c r="E35" s="1"/>
  <c r="G34" i="3"/>
  <c r="D34" i="4" s="1"/>
  <c r="E34" s="1"/>
  <c r="G33" i="3"/>
  <c r="D33" i="4" s="1"/>
  <c r="E33" s="1"/>
  <c r="G32" i="3"/>
  <c r="D32" i="4" s="1"/>
  <c r="E32" s="1"/>
  <c r="G31" i="3"/>
  <c r="D31" i="4" s="1"/>
  <c r="E31" s="1"/>
  <c r="G30" i="3"/>
  <c r="D30" i="4" s="1"/>
  <c r="E30" s="1"/>
  <c r="G29" i="3"/>
  <c r="D29" i="4" s="1"/>
  <c r="E29" s="1"/>
  <c r="G28" i="3"/>
  <c r="D28" i="4" s="1"/>
  <c r="E28" s="1"/>
  <c r="G27" i="3"/>
  <c r="D27" i="4" s="1"/>
  <c r="E27" s="1"/>
  <c r="G26" i="3"/>
  <c r="D26" i="4" s="1"/>
  <c r="E26" s="1"/>
  <c r="G25" i="3"/>
  <c r="D25" i="4" s="1"/>
  <c r="E25" s="1"/>
  <c r="G24" i="3"/>
  <c r="D24" i="4" s="1"/>
  <c r="E24" s="1"/>
  <c r="G23" i="3"/>
  <c r="D23" i="4" s="1"/>
  <c r="E23" s="1"/>
  <c r="G22" i="3"/>
  <c r="D22" i="4" s="1"/>
  <c r="E22" s="1"/>
  <c r="G21" i="3"/>
  <c r="D21" i="4" s="1"/>
  <c r="E21" s="1"/>
  <c r="G20" i="3"/>
  <c r="D20" i="4" s="1"/>
  <c r="E20" s="1"/>
  <c r="G19" i="3"/>
  <c r="D19" i="4" s="1"/>
  <c r="E19" s="1"/>
  <c r="G18" i="3"/>
  <c r="D18" i="4" s="1"/>
  <c r="E18" s="1"/>
  <c r="G17" i="3"/>
  <c r="D17" i="4" s="1"/>
  <c r="E17" s="1"/>
  <c r="G16" i="3"/>
  <c r="D16" i="4" s="1"/>
  <c r="E16" s="1"/>
  <c r="G15" i="3"/>
  <c r="D15" i="4" s="1"/>
  <c r="E15" s="1"/>
  <c r="G14" i="3"/>
  <c r="D14" i="4" s="1"/>
  <c r="E14" s="1"/>
  <c r="G13" i="3"/>
  <c r="D13" i="4" s="1"/>
  <c r="E13" s="1"/>
  <c r="G12" i="3"/>
  <c r="D12" i="4" s="1"/>
  <c r="E12" s="1"/>
  <c r="G11" i="3"/>
  <c r="D11" i="4" s="1"/>
  <c r="E11" s="1"/>
  <c r="G10" i="3"/>
  <c r="D10" i="4" s="1"/>
  <c r="E10" s="1"/>
  <c r="G9" i="3"/>
  <c r="D9" i="4" s="1"/>
  <c r="E9" s="1"/>
  <c r="G8" i="3"/>
  <c r="D8" i="4" s="1"/>
  <c r="E8" s="1"/>
  <c r="G7" i="3"/>
  <c r="D7" i="4" s="1"/>
  <c r="E7" s="1"/>
  <c r="G6" i="3"/>
  <c r="D6" i="4" s="1"/>
  <c r="E6" s="1"/>
  <c r="G5" i="3"/>
  <c r="D5" i="4" s="1"/>
  <c r="E5" s="1"/>
  <c r="B58" i="3" l="1"/>
  <c r="I57" i="2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H58"/>
  <c r="F58"/>
  <c r="E58"/>
  <c r="D58"/>
  <c r="B58"/>
  <c r="B58" i="1"/>
  <c r="F58" i="4" l="1"/>
  <c r="G58" s="1"/>
  <c r="D58" i="3"/>
  <c r="F5" i="4"/>
  <c r="G5" s="1"/>
  <c r="D5" i="3"/>
  <c r="F6" i="4"/>
  <c r="G6" s="1"/>
  <c r="D6" i="3"/>
  <c r="F7" i="4"/>
  <c r="G7" s="1"/>
  <c r="D7" i="3"/>
  <c r="F8" i="4"/>
  <c r="G8" s="1"/>
  <c r="D8" i="3"/>
  <c r="F9" i="4"/>
  <c r="G9" s="1"/>
  <c r="D9" i="3"/>
  <c r="F10" i="4"/>
  <c r="G10" s="1"/>
  <c r="D10" i="3"/>
  <c r="F11" i="4"/>
  <c r="G11" s="1"/>
  <c r="D11" i="3"/>
  <c r="F12" i="4"/>
  <c r="G12" s="1"/>
  <c r="D12" i="3"/>
  <c r="F13" i="4"/>
  <c r="G13" s="1"/>
  <c r="D13" i="3"/>
  <c r="F14" i="4"/>
  <c r="G14" s="1"/>
  <c r="D14" i="3"/>
  <c r="F15" i="4"/>
  <c r="G15" s="1"/>
  <c r="D15" i="3"/>
  <c r="F16" i="4"/>
  <c r="G16" s="1"/>
  <c r="D16" i="3"/>
  <c r="F17" i="4"/>
  <c r="G17" s="1"/>
  <c r="D17" i="3"/>
  <c r="F18" i="4"/>
  <c r="G18" s="1"/>
  <c r="D18" i="3"/>
  <c r="F19" i="4"/>
  <c r="G19" s="1"/>
  <c r="D19" i="3"/>
  <c r="F20" i="4"/>
  <c r="G20" s="1"/>
  <c r="D20" i="3"/>
  <c r="F21" i="4"/>
  <c r="G21" s="1"/>
  <c r="D21" i="3"/>
  <c r="F22" i="4"/>
  <c r="G22" s="1"/>
  <c r="D22" i="3"/>
  <c r="F23" i="4"/>
  <c r="G23" s="1"/>
  <c r="D23" i="3"/>
  <c r="F24" i="4"/>
  <c r="G24" s="1"/>
  <c r="D24" i="3"/>
  <c r="F25" i="4"/>
  <c r="G25" s="1"/>
  <c r="D25" i="3"/>
  <c r="F26" i="4"/>
  <c r="G26" s="1"/>
  <c r="D26" i="3"/>
  <c r="F27" i="4"/>
  <c r="G27" s="1"/>
  <c r="D27" i="3"/>
  <c r="F28" i="4"/>
  <c r="G28" s="1"/>
  <c r="D28" i="3"/>
  <c r="F29" i="4"/>
  <c r="G29" s="1"/>
  <c r="D29" i="3"/>
  <c r="F30" i="4"/>
  <c r="G30" s="1"/>
  <c r="D30" i="3"/>
  <c r="F31" i="4"/>
  <c r="G31" s="1"/>
  <c r="D31" i="3"/>
  <c r="F32" i="4"/>
  <c r="G32" s="1"/>
  <c r="D32" i="3"/>
  <c r="F33" i="4"/>
  <c r="G33" s="1"/>
  <c r="D33" i="3"/>
  <c r="F34" i="4"/>
  <c r="G34" s="1"/>
  <c r="D34" i="3"/>
  <c r="F35" i="4"/>
  <c r="G35" s="1"/>
  <c r="D35" i="3"/>
  <c r="F36" i="4"/>
  <c r="G36" s="1"/>
  <c r="D36" i="3"/>
  <c r="F37" i="4"/>
  <c r="G37" s="1"/>
  <c r="D37" i="3"/>
  <c r="F38" i="4"/>
  <c r="G38" s="1"/>
  <c r="D38" i="3"/>
  <c r="F39" i="4"/>
  <c r="G39" s="1"/>
  <c r="D39" i="3"/>
  <c r="F40" i="4"/>
  <c r="G40" s="1"/>
  <c r="D40" i="3"/>
  <c r="F41" i="4"/>
  <c r="G41" s="1"/>
  <c r="D41" i="3"/>
  <c r="F42" i="4"/>
  <c r="G42" s="1"/>
  <c r="D42" i="3"/>
  <c r="F43" i="4"/>
  <c r="G43" s="1"/>
  <c r="D43" i="3"/>
  <c r="F44" i="4"/>
  <c r="G44" s="1"/>
  <c r="D44" i="3"/>
  <c r="F45" i="4"/>
  <c r="G45" s="1"/>
  <c r="D45" i="3"/>
  <c r="F46" i="4"/>
  <c r="G46" s="1"/>
  <c r="D46" i="3"/>
  <c r="F47" i="4"/>
  <c r="G47" s="1"/>
  <c r="D47" i="3"/>
  <c r="F48" i="4"/>
  <c r="G48" s="1"/>
  <c r="D48" i="3"/>
  <c r="F49" i="4"/>
  <c r="G49" s="1"/>
  <c r="D49" i="3"/>
  <c r="F50" i="4"/>
  <c r="G50" s="1"/>
  <c r="D50" i="3"/>
  <c r="F51" i="4"/>
  <c r="G51" s="1"/>
  <c r="D51" i="3"/>
  <c r="F52" i="4"/>
  <c r="G52" s="1"/>
  <c r="D52" i="3"/>
  <c r="F53" i="4"/>
  <c r="G53" s="1"/>
  <c r="D53" i="3"/>
  <c r="F54" i="4"/>
  <c r="G54" s="1"/>
  <c r="D54" i="3"/>
  <c r="F55" i="4"/>
  <c r="G55" s="1"/>
  <c r="D55" i="3"/>
  <c r="F56" i="4"/>
  <c r="G56" s="1"/>
  <c r="D56" i="3"/>
  <c r="F57" i="4"/>
  <c r="G57" s="1"/>
  <c r="D57" i="3"/>
  <c r="I58" i="2"/>
</calcChain>
</file>

<file path=xl/sharedStrings.xml><?xml version="1.0" encoding="utf-8"?>
<sst xmlns="http://schemas.openxmlformats.org/spreadsheetml/2006/main" count="445" uniqueCount="187">
  <si>
    <t>Communes</t>
  </si>
  <si>
    <t>Population</t>
  </si>
  <si>
    <t>Coefficient</t>
  </si>
  <si>
    <t xml:space="preserve">Impôt </t>
  </si>
  <si>
    <t>Taxe de déchets</t>
  </si>
  <si>
    <t>Tarif de vente</t>
  </si>
  <si>
    <t>Taxe d'épuration</t>
  </si>
  <si>
    <t>d'impôt</t>
  </si>
  <si>
    <t>foncier</t>
  </si>
  <si>
    <t>Par habitant</t>
  </si>
  <si>
    <t>Par ménage</t>
  </si>
  <si>
    <t>de l'eau (par m3)</t>
  </si>
  <si>
    <t>Par m3 d'eau</t>
  </si>
  <si>
    <t>en %</t>
  </si>
  <si>
    <t>en o/oo</t>
  </si>
  <si>
    <t>Neuchâtel</t>
  </si>
  <si>
    <t>Hauterive</t>
  </si>
  <si>
    <t>-</t>
  </si>
  <si>
    <t>Saint-Blaise</t>
  </si>
  <si>
    <t>Cornaux</t>
  </si>
  <si>
    <t>Cressier</t>
  </si>
  <si>
    <t>Enges</t>
  </si>
  <si>
    <t>Le Landeron</t>
  </si>
  <si>
    <t>Lignières</t>
  </si>
  <si>
    <t>Boudry</t>
  </si>
  <si>
    <t>Cortaillod</t>
  </si>
  <si>
    <t>Colombier</t>
  </si>
  <si>
    <t>Auvernier</t>
  </si>
  <si>
    <t>Peseux</t>
  </si>
  <si>
    <t>Corcelles-Cormondrèche</t>
  </si>
  <si>
    <t>Bôle</t>
  </si>
  <si>
    <t>Rochefort</t>
  </si>
  <si>
    <t>Brot-Dessous</t>
  </si>
  <si>
    <t>Bevaix</t>
  </si>
  <si>
    <t>Gorgier</t>
  </si>
  <si>
    <t>Saint-Aubin-Sauges</t>
  </si>
  <si>
    <t>Fresens</t>
  </si>
  <si>
    <t>Montalchez</t>
  </si>
  <si>
    <t>Vaumarcus</t>
  </si>
  <si>
    <t>La Côte-aux-Fées</t>
  </si>
  <si>
    <t>Les Verrières</t>
  </si>
  <si>
    <t>Cernier</t>
  </si>
  <si>
    <t>Chézard-Saint-Martin</t>
  </si>
  <si>
    <t>Dombresson</t>
  </si>
  <si>
    <t>Villiers</t>
  </si>
  <si>
    <t>Le Pâquier</t>
  </si>
  <si>
    <t>Savagnier</t>
  </si>
  <si>
    <t>Fenin-Vilars-Saules</t>
  </si>
  <si>
    <t>Fontaines</t>
  </si>
  <si>
    <t>Engollon</t>
  </si>
  <si>
    <t>Fontainemelon</t>
  </si>
  <si>
    <t>Les Hauts-Geneveys</t>
  </si>
  <si>
    <t>Boudevilliers</t>
  </si>
  <si>
    <t>Valangin</t>
  </si>
  <si>
    <t>Coffrane</t>
  </si>
  <si>
    <t>Les Geneveys/Coffrane</t>
  </si>
  <si>
    <t>Montmollin</t>
  </si>
  <si>
    <t>1.5</t>
  </si>
  <si>
    <t>Le Locle</t>
  </si>
  <si>
    <t>Les Brenets</t>
  </si>
  <si>
    <t>Le Cerneux-Péquignot</t>
  </si>
  <si>
    <t>La Brévine</t>
  </si>
  <si>
    <t>La Chaux-du-Milieu</t>
  </si>
  <si>
    <t>Les Ponts-de-Martel</t>
  </si>
  <si>
    <t>Brot-Plamboz</t>
  </si>
  <si>
    <t>La Chaux-de-Fonds</t>
  </si>
  <si>
    <t>Les Planchettes</t>
  </si>
  <si>
    <t>La Sagne</t>
  </si>
  <si>
    <t>Ensemble des communes</t>
  </si>
  <si>
    <t>l.95</t>
  </si>
  <si>
    <t>en francs</t>
  </si>
  <si>
    <t>Le coefficient de l'impôt cantonal des personnes physiques est de 130% depuis 2005. L'impôt communal des personnes morales est identique à l'impôt cantonal (100%).</t>
  </si>
  <si>
    <t>La Tène</t>
  </si>
  <si>
    <t>Val-de-Travers</t>
  </si>
  <si>
    <t>d'eau en %</t>
  </si>
  <si>
    <t>Par facture</t>
  </si>
  <si>
    <t>Personnes morales</t>
  </si>
  <si>
    <t>p/habitant</t>
  </si>
  <si>
    <t>Impôt d'Etat (per-</t>
  </si>
  <si>
    <t>Revenu fiscal</t>
  </si>
  <si>
    <t>IRF = Revenu</t>
  </si>
  <si>
    <t>Impôts personnes physiques</t>
  </si>
  <si>
    <t>ICF = Effort</t>
  </si>
  <si>
    <t>Coefficients d'impôts</t>
  </si>
  <si>
    <t>Variations</t>
  </si>
  <si>
    <t>sonnes physiques</t>
  </si>
  <si>
    <t>(impôt d'Etat</t>
  </si>
  <si>
    <t>fiscal relatif</t>
  </si>
  <si>
    <t>selon critères du calcul de l'ICF</t>
  </si>
  <si>
    <t>fiscal (EF)</t>
  </si>
  <si>
    <t>et morales)</t>
  </si>
  <si>
    <t>par habitant)</t>
  </si>
  <si>
    <t>(RFR)</t>
  </si>
  <si>
    <t>Etat</t>
  </si>
  <si>
    <t>Effort fiscal</t>
  </si>
  <si>
    <t>d'impôt relatif</t>
  </si>
  <si>
    <t>(EF)</t>
  </si>
  <si>
    <t>relatif (EFR)</t>
  </si>
  <si>
    <t xml:space="preserve">(RF) (Impôt </t>
  </si>
  <si>
    <t>relatif (RFR)</t>
  </si>
  <si>
    <t>(CIR)</t>
  </si>
  <si>
    <t>d'Etat p/hab.)</t>
  </si>
  <si>
    <t>Moyenne ensemble des communes</t>
  </si>
  <si>
    <t>Charges</t>
  </si>
  <si>
    <t>Amortisse-</t>
  </si>
  <si>
    <t>Revenus</t>
  </si>
  <si>
    <t>Impôt person-</t>
  </si>
  <si>
    <t>Total autres</t>
  </si>
  <si>
    <t>Montant à</t>
  </si>
  <si>
    <t>Valeur</t>
  </si>
  <si>
    <t>Coef.</t>
  </si>
  <si>
    <t>Coeffi-</t>
  </si>
  <si>
    <t>Diffé-</t>
  </si>
  <si>
    <t>ments sup-</t>
  </si>
  <si>
    <t>nes physiques</t>
  </si>
  <si>
    <t>sources de</t>
  </si>
  <si>
    <t>financer par</t>
  </si>
  <si>
    <t>d'un point</t>
  </si>
  <si>
    <t>équilibre</t>
  </si>
  <si>
    <t>cient</t>
  </si>
  <si>
    <t>rence</t>
  </si>
  <si>
    <t>plémentaires</t>
  </si>
  <si>
    <t>revenus</t>
  </si>
  <si>
    <t>l'impôt (PPE)</t>
  </si>
  <si>
    <t>(CE)</t>
  </si>
  <si>
    <t>C-CE</t>
  </si>
  <si>
    <t>Commentaires sur le calcul du coefficient d'équillibre (CE)</t>
  </si>
  <si>
    <t>Principe</t>
  </si>
  <si>
    <t>Le but recherché est de calculer le coefficient (CE) permettant de présenter des</t>
  </si>
  <si>
    <t>comptes de fonctionnement équilibrés.</t>
  </si>
  <si>
    <t>Source d'information</t>
  </si>
  <si>
    <t>Comptes communaux et tableaux de bord impôt des personnes physiques (STI)</t>
  </si>
  <si>
    <t>Analyse</t>
  </si>
  <si>
    <t xml:space="preserve">Si l'on décompose le compte de fonctionnement, on distingue deux catégories </t>
  </si>
  <si>
    <t>de charges:</t>
  </si>
  <si>
    <t xml:space="preserve">1) </t>
  </si>
  <si>
    <t>Charges de fonctionnement (y compris les amortissements légaux)</t>
  </si>
  <si>
    <t xml:space="preserve">2) </t>
  </si>
  <si>
    <t>Les amortissements supplémentaires</t>
  </si>
  <si>
    <r>
      <t>Les revenus</t>
    </r>
    <r>
      <rPr>
        <sz val="11"/>
        <rFont val="Arial"/>
        <family val="2"/>
      </rPr>
      <t xml:space="preserve"> comprennent trois catégories: </t>
    </r>
  </si>
  <si>
    <t xml:space="preserve"> Autres revenus</t>
  </si>
  <si>
    <t>Impôt des personnes morales</t>
  </si>
  <si>
    <t xml:space="preserve">3) </t>
  </si>
  <si>
    <t>Impôt des personnes physiques</t>
  </si>
  <si>
    <r>
      <t>Nota</t>
    </r>
    <r>
      <rPr>
        <sz val="11"/>
        <rFont val="Arial"/>
        <family val="2"/>
      </rPr>
      <t xml:space="preserve"> : les chapitres autofinancés n'ont pas été déduits. Commes ils sont obliga-</t>
    </r>
  </si>
  <si>
    <t>toirement équilibrés, ils n'influencent pas le résultat final.</t>
  </si>
  <si>
    <t>Charges de fonctionnement</t>
  </si>
  <si>
    <t>Autres revenus</t>
  </si>
  <si>
    <t>Impôt personnes morales</t>
  </si>
  <si>
    <t>Amortissements supplémentaires</t>
  </si>
  <si>
    <t>Impôt personnes physiques</t>
  </si>
  <si>
    <t>Procédure</t>
  </si>
  <si>
    <t xml:space="preserve">Afin de connaître le montant des charges de fonctionnement à couvrir par l'impôt </t>
  </si>
  <si>
    <t>des personnes physiques, on procède de la façon suivante:</t>
  </si>
  <si>
    <t xml:space="preserve">a) </t>
  </si>
  <si>
    <t>Déduction des amortissements supplémentaires du total des charges de</t>
  </si>
  <si>
    <t>fonctionnement: on obtient ainsi les charges "réelles".</t>
  </si>
  <si>
    <r>
      <t>b)</t>
    </r>
    <r>
      <rPr>
        <sz val="11"/>
        <rFont val="Arial"/>
        <family val="2"/>
      </rPr>
      <t xml:space="preserve"> </t>
    </r>
  </si>
  <si>
    <t>Déduction de l'impôt personnes physiques: on obtient le total des autres</t>
  </si>
  <si>
    <t>sources de revenus.</t>
  </si>
  <si>
    <t>La différence entre les deux soldes précités donne le montant à financer par</t>
  </si>
  <si>
    <t>l'impôt (PPE) pour équilibrer le compte de fonctionnement.</t>
  </si>
  <si>
    <t>Charges de fonctionnement "réelles"</t>
  </si>
  <si>
    <t>Montant à financer par  l'impôt des personnes physiques</t>
  </si>
  <si>
    <t>Impôts communaux perçus en 2009</t>
  </si>
  <si>
    <t>Chiffres de 2008</t>
  </si>
  <si>
    <t>Total impôts</t>
  </si>
  <si>
    <t xml:space="preserve">Détermination des indices des ressources fiscales (IRF) et de charge fiscale (ICF) en 2009. </t>
  </si>
  <si>
    <t>Coefficients d'impôt 2009 et 2010 et variations.</t>
  </si>
  <si>
    <t xml:space="preserve"> en 2010</t>
  </si>
  <si>
    <t>Coefficients communaux et taxes communales en 2010</t>
  </si>
  <si>
    <t>Coefficient d'impôt - Effort fiscal - Revenu fiscal en 2009</t>
  </si>
  <si>
    <t>Simulation des coefficients d'impôt permettant l'équillibre des comptes 2009</t>
  </si>
  <si>
    <t xml:space="preserve">2009 (PP) </t>
  </si>
  <si>
    <t>2009(C)</t>
  </si>
  <si>
    <t>Contrôle</t>
  </si>
  <si>
    <t>Résultat</t>
  </si>
  <si>
    <t>réel 2009</t>
  </si>
  <si>
    <t>Différence</t>
  </si>
  <si>
    <t>en point</t>
  </si>
  <si>
    <t>(montant compris dans PP)</t>
  </si>
  <si>
    <t>Personnes physiques (PP)</t>
  </si>
  <si>
    <t>Impôts des frontaliers</t>
  </si>
  <si>
    <t>Impôts à la source</t>
  </si>
  <si>
    <t>Impôts fonciers</t>
  </si>
  <si>
    <t>Charges             "réelles"</t>
  </si>
  <si>
    <t>au 31.12.2010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</si>
</sst>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64" formatCode="&quot;Fr.&quot;#,##0;&quot;Fr.&quot;\ \-#,##0"/>
    <numFmt numFmtId="165" formatCode="0.000"/>
    <numFmt numFmtId="166" formatCode="0.0"/>
    <numFmt numFmtId="167" formatCode="#,##0.0"/>
    <numFmt numFmtId="168" formatCode="#,##0.0000"/>
    <numFmt numFmtId="169" formatCode="0.00_ ;[Red]\-0.00\ "/>
    <numFmt numFmtId="170" formatCode="0.0_ ;[Red]\-0.0\ "/>
    <numFmt numFmtId="171" formatCode="0.00000"/>
  </numFmts>
  <fonts count="29">
    <font>
      <sz val="10"/>
      <name val="MS Sans Serif"/>
    </font>
    <font>
      <b/>
      <sz val="10"/>
      <name val="Arial"/>
      <family val="2"/>
    </font>
    <font>
      <b/>
      <sz val="7"/>
      <name val="Arial"/>
      <family val="2"/>
    </font>
    <font>
      <sz val="6"/>
      <name val="Small Fonts"/>
      <family val="2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sz val="7.5"/>
      <name val="Arial"/>
      <family val="2"/>
    </font>
    <font>
      <b/>
      <sz val="8"/>
      <color rgb="FFFF0000"/>
      <name val="Arial"/>
      <family val="2"/>
    </font>
    <font>
      <sz val="7"/>
      <name val="Arial"/>
      <family val="2"/>
    </font>
    <font>
      <b/>
      <sz val="18"/>
      <color theme="3"/>
      <name val="Cambria"/>
      <family val="2"/>
      <scheme val="major"/>
    </font>
    <font>
      <sz val="6"/>
      <name val="Arial"/>
      <family val="2"/>
    </font>
    <font>
      <b/>
      <sz val="14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MS Sans Serif"/>
      <family val="2"/>
    </font>
    <font>
      <b/>
      <i/>
      <sz val="11"/>
      <color indexed="10"/>
      <name val="Arial"/>
      <family val="2"/>
    </font>
    <font>
      <i/>
      <sz val="11"/>
      <color indexed="10"/>
      <name val="MS Sans Serif"/>
      <family val="2"/>
    </font>
    <font>
      <b/>
      <sz val="10"/>
      <color rgb="FFC00000"/>
      <name val="Arial"/>
      <family val="2"/>
    </font>
    <font>
      <b/>
      <sz val="9.5"/>
      <color rgb="FFC00000"/>
      <name val="Arial"/>
      <family val="2"/>
    </font>
    <font>
      <sz val="8.5"/>
      <name val="Arial"/>
      <family val="2"/>
    </font>
    <font>
      <b/>
      <sz val="9"/>
      <name val="Arial"/>
      <family val="2"/>
    </font>
    <font>
      <b/>
      <sz val="7"/>
      <color rgb="FFC00000"/>
      <name val="Arial"/>
      <family val="2"/>
    </font>
    <font>
      <b/>
      <sz val="8.5"/>
      <name val="Arial"/>
      <family val="2"/>
    </font>
    <font>
      <b/>
      <sz val="8"/>
      <color rgb="FF0000FF"/>
      <name val="Arial"/>
      <family val="2"/>
    </font>
    <font>
      <sz val="7.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6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ed">
        <color indexed="10"/>
      </bottom>
      <diagonal/>
    </border>
    <border>
      <left style="mediumDashed">
        <color indexed="10"/>
      </left>
      <right style="mediumDashed">
        <color indexed="10"/>
      </right>
      <top style="mediumDashed">
        <color indexed="10"/>
      </top>
      <bottom/>
      <diagonal/>
    </border>
    <border>
      <left style="mediumDashed">
        <color indexed="10"/>
      </left>
      <right style="mediumDashed">
        <color indexed="10"/>
      </right>
      <top/>
      <bottom style="mediumDashed">
        <color indexed="10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rgb="FFFF0000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0000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0" borderId="1" applyNumberFormat="0" applyFill="0" applyAlignment="0" applyProtection="0">
      <alignment vertical="center"/>
      <protection locked="0"/>
    </xf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322">
    <xf numFmtId="0" fontId="0" fillId="0" borderId="0" xfId="0"/>
    <xf numFmtId="3" fontId="5" fillId="3" borderId="1" xfId="1" applyNumberFormat="1" applyFont="1" applyFill="1" applyBorder="1" applyAlignment="1" applyProtection="1">
      <alignment vertical="center"/>
    </xf>
    <xf numFmtId="0" fontId="16" fillId="0" borderId="0" xfId="0" applyFont="1" applyBorder="1" applyAlignment="1">
      <alignment vertical="center"/>
    </xf>
    <xf numFmtId="3" fontId="17" fillId="0" borderId="0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/>
    </xf>
    <xf numFmtId="0" fontId="16" fillId="0" borderId="0" xfId="0" applyFont="1"/>
    <xf numFmtId="1" fontId="2" fillId="3" borderId="0" xfId="0" applyNumberFormat="1" applyFont="1" applyFill="1" applyAlignment="1" applyProtection="1">
      <alignment vertical="center"/>
    </xf>
    <xf numFmtId="164" fontId="1" fillId="3" borderId="0" xfId="0" applyNumberFormat="1" applyFont="1" applyFill="1" applyProtection="1"/>
    <xf numFmtId="165" fontId="2" fillId="3" borderId="0" xfId="0" applyNumberFormat="1" applyFont="1" applyFill="1" applyAlignment="1" applyProtection="1">
      <alignment vertical="center"/>
    </xf>
    <xf numFmtId="1" fontId="1" fillId="3" borderId="0" xfId="0" applyNumberFormat="1" applyFont="1" applyFill="1" applyAlignment="1" applyProtection="1">
      <alignment horizontal="right" vertical="center"/>
    </xf>
    <xf numFmtId="0" fontId="4" fillId="0" borderId="0" xfId="0" applyFont="1" applyProtection="1"/>
    <xf numFmtId="164" fontId="1" fillId="0" borderId="0" xfId="0" applyNumberFormat="1" applyFont="1" applyProtection="1"/>
    <xf numFmtId="164" fontId="4" fillId="0" borderId="0" xfId="0" applyNumberFormat="1" applyFont="1" applyProtection="1"/>
    <xf numFmtId="0" fontId="4" fillId="0" borderId="0" xfId="0" applyFont="1" applyAlignment="1" applyProtection="1">
      <alignment horizontal="left"/>
    </xf>
    <xf numFmtId="164" fontId="4" fillId="0" borderId="0" xfId="0" applyNumberFormat="1" applyFont="1" applyAlignment="1" applyProtection="1">
      <alignment horizontal="left"/>
    </xf>
    <xf numFmtId="0" fontId="5" fillId="2" borderId="0" xfId="0" applyFont="1" applyFill="1" applyProtection="1"/>
    <xf numFmtId="164" fontId="5" fillId="0" borderId="0" xfId="0" applyNumberFormat="1" applyFont="1" applyProtection="1"/>
    <xf numFmtId="0" fontId="5" fillId="0" borderId="0" xfId="0" applyFont="1" applyProtection="1"/>
    <xf numFmtId="0" fontId="4" fillId="2" borderId="0" xfId="0" applyFont="1" applyFill="1" applyProtection="1"/>
    <xf numFmtId="164" fontId="4" fillId="2" borderId="0" xfId="0" applyNumberFormat="1" applyFont="1" applyFill="1" applyProtection="1"/>
    <xf numFmtId="165" fontId="4" fillId="0" borderId="0" xfId="0" applyNumberFormat="1" applyFont="1" applyProtection="1"/>
    <xf numFmtId="0" fontId="1" fillId="0" borderId="0" xfId="0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3" fontId="4" fillId="0" borderId="0" xfId="0" applyNumberFormat="1" applyFont="1" applyProtection="1"/>
    <xf numFmtId="3" fontId="5" fillId="0" borderId="0" xfId="0" applyNumberFormat="1" applyFont="1" applyProtection="1"/>
    <xf numFmtId="0" fontId="11" fillId="0" borderId="0" xfId="1" applyFont="1" applyBorder="1" applyAlignment="1" applyProtection="1">
      <alignment vertical="center"/>
    </xf>
    <xf numFmtId="0" fontId="11" fillId="0" borderId="0" xfId="0" applyFont="1" applyProtection="1"/>
    <xf numFmtId="3" fontId="11" fillId="0" borderId="0" xfId="0" applyNumberFormat="1" applyFont="1" applyProtection="1"/>
    <xf numFmtId="0" fontId="11" fillId="0" borderId="0" xfId="0" applyFont="1" applyAlignment="1" applyProtection="1">
      <alignment vertical="center"/>
    </xf>
    <xf numFmtId="4" fontId="5" fillId="0" borderId="0" xfId="0" applyNumberFormat="1" applyFont="1" applyProtection="1"/>
    <xf numFmtId="168" fontId="1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" fillId="0" borderId="0" xfId="3" applyFont="1" applyBorder="1" applyAlignment="1" applyProtection="1">
      <alignment vertical="center"/>
    </xf>
    <xf numFmtId="0" fontId="4" fillId="0" borderId="0" xfId="0" applyFont="1" applyBorder="1" applyProtection="1"/>
    <xf numFmtId="0" fontId="13" fillId="0" borderId="0" xfId="1" applyFont="1" applyBorder="1" applyAlignment="1" applyProtection="1"/>
    <xf numFmtId="0" fontId="13" fillId="0" borderId="1" xfId="1" applyFont="1" applyBorder="1" applyAlignment="1" applyProtection="1"/>
    <xf numFmtId="0" fontId="13" fillId="0" borderId="1" xfId="1" applyFont="1" applyAlignment="1" applyProtection="1"/>
    <xf numFmtId="3" fontId="2" fillId="0" borderId="0" xfId="0" applyNumberFormat="1" applyFont="1" applyAlignment="1" applyProtection="1">
      <alignment vertical="center"/>
    </xf>
    <xf numFmtId="3" fontId="2" fillId="0" borderId="0" xfId="0" applyNumberFormat="1" applyFont="1" applyAlignment="1" applyProtection="1">
      <alignment horizontal="center" vertical="center"/>
    </xf>
    <xf numFmtId="3" fontId="11" fillId="0" borderId="0" xfId="0" applyNumberFormat="1" applyFont="1" applyFill="1" applyBorder="1" applyAlignment="1" applyProtection="1">
      <alignment vertical="center"/>
    </xf>
    <xf numFmtId="4" fontId="23" fillId="0" borderId="5" xfId="1" applyNumberFormat="1" applyFont="1" applyFill="1" applyBorder="1" applyAlignment="1" applyProtection="1">
      <alignment horizontal="center" vertical="center"/>
    </xf>
    <xf numFmtId="2" fontId="5" fillId="0" borderId="0" xfId="0" applyNumberFormat="1" applyFont="1" applyProtection="1"/>
    <xf numFmtId="171" fontId="5" fillId="0" borderId="0" xfId="0" applyNumberFormat="1" applyFont="1" applyProtection="1"/>
    <xf numFmtId="1" fontId="7" fillId="4" borderId="27" xfId="0" applyNumberFormat="1" applyFont="1" applyFill="1" applyBorder="1" applyAlignment="1" applyProtection="1">
      <alignment horizontal="left" vertical="center"/>
    </xf>
    <xf numFmtId="1" fontId="7" fillId="4" borderId="28" xfId="0" applyNumberFormat="1" applyFont="1" applyFill="1" applyBorder="1" applyAlignment="1" applyProtection="1">
      <alignment horizontal="left" vertical="center"/>
    </xf>
    <xf numFmtId="1" fontId="7" fillId="4" borderId="32" xfId="0" applyNumberFormat="1" applyFont="1" applyFill="1" applyBorder="1" applyAlignment="1" applyProtection="1">
      <alignment horizontal="left" vertical="center"/>
    </xf>
    <xf numFmtId="165" fontId="7" fillId="4" borderId="32" xfId="0" applyNumberFormat="1" applyFont="1" applyFill="1" applyBorder="1" applyAlignment="1" applyProtection="1">
      <alignment horizontal="left" vertical="center"/>
    </xf>
    <xf numFmtId="1" fontId="7" fillId="4" borderId="33" xfId="0" applyNumberFormat="1" applyFont="1" applyFill="1" applyBorder="1" applyAlignment="1" applyProtection="1">
      <alignment horizontal="left" vertical="center"/>
    </xf>
    <xf numFmtId="1" fontId="7" fillId="4" borderId="27" xfId="0" applyNumberFormat="1" applyFont="1" applyFill="1" applyBorder="1" applyAlignment="1" applyProtection="1">
      <alignment vertical="center"/>
    </xf>
    <xf numFmtId="1" fontId="7" fillId="4" borderId="11" xfId="0" applyNumberFormat="1" applyFont="1" applyFill="1" applyBorder="1" applyAlignment="1" applyProtection="1">
      <alignment horizontal="left" vertical="center"/>
    </xf>
    <xf numFmtId="165" fontId="7" fillId="4" borderId="40" xfId="0" applyNumberFormat="1" applyFont="1" applyFill="1" applyBorder="1" applyAlignment="1" applyProtection="1">
      <alignment horizontal="centerContinuous" vertical="center"/>
    </xf>
    <xf numFmtId="165" fontId="7" fillId="4" borderId="42" xfId="0" applyNumberFormat="1" applyFont="1" applyFill="1" applyBorder="1" applyAlignment="1" applyProtection="1">
      <alignment horizontal="centerContinuous" vertical="center"/>
    </xf>
    <xf numFmtId="1" fontId="7" fillId="4" borderId="43" xfId="0" applyNumberFormat="1" applyFont="1" applyFill="1" applyBorder="1" applyAlignment="1" applyProtection="1">
      <alignment vertical="center"/>
    </xf>
    <xf numFmtId="1" fontId="5" fillId="3" borderId="5" xfId="0" applyNumberFormat="1" applyFont="1" applyFill="1" applyBorder="1" applyAlignment="1" applyProtection="1">
      <alignment horizontal="right" vertical="center"/>
    </xf>
    <xf numFmtId="0" fontId="5" fillId="0" borderId="5" xfId="0" applyNumberFormat="1" applyFont="1" applyFill="1" applyBorder="1" applyAlignment="1" applyProtection="1">
      <alignment horizontal="right" vertical="center"/>
    </xf>
    <xf numFmtId="2" fontId="5" fillId="0" borderId="5" xfId="0" applyNumberFormat="1" applyFont="1" applyFill="1" applyBorder="1" applyAlignment="1" applyProtection="1">
      <alignment horizontal="right" vertical="center"/>
    </xf>
    <xf numFmtId="1" fontId="5" fillId="0" borderId="5" xfId="0" applyNumberFormat="1" applyFont="1" applyFill="1" applyBorder="1" applyAlignment="1" applyProtection="1">
      <alignment horizontal="right" vertical="center"/>
    </xf>
    <xf numFmtId="1" fontId="5" fillId="0" borderId="5" xfId="0" quotePrefix="1" applyNumberFormat="1" applyFont="1" applyFill="1" applyBorder="1" applyAlignment="1" applyProtection="1">
      <alignment horizontal="center" vertical="center"/>
    </xf>
    <xf numFmtId="1" fontId="5" fillId="0" borderId="29" xfId="0" applyNumberFormat="1" applyFont="1" applyFill="1" applyBorder="1" applyAlignment="1" applyProtection="1">
      <alignment vertical="center"/>
    </xf>
    <xf numFmtId="1" fontId="5" fillId="0" borderId="6" xfId="0" quotePrefix="1" applyNumberFormat="1" applyFont="1" applyFill="1" applyBorder="1" applyAlignment="1" applyProtection="1">
      <alignment horizontal="right" vertical="center"/>
    </xf>
    <xf numFmtId="1" fontId="5" fillId="0" borderId="5" xfId="0" quotePrefix="1" applyNumberFormat="1" applyFont="1" applyFill="1" applyBorder="1" applyAlignment="1" applyProtection="1">
      <alignment horizontal="right" vertical="center"/>
    </xf>
    <xf numFmtId="1" fontId="5" fillId="0" borderId="6" xfId="0" applyNumberFormat="1" applyFont="1" applyFill="1" applyBorder="1" applyAlignment="1" applyProtection="1">
      <alignment horizontal="right" vertical="center"/>
    </xf>
    <xf numFmtId="1" fontId="5" fillId="0" borderId="44" xfId="0" applyNumberFormat="1" applyFont="1" applyFill="1" applyBorder="1" applyAlignment="1" applyProtection="1">
      <alignment vertical="center"/>
    </xf>
    <xf numFmtId="1" fontId="5" fillId="0" borderId="29" xfId="0" applyNumberFormat="1" applyFont="1" applyFill="1" applyBorder="1" applyAlignment="1" applyProtection="1">
      <alignment horizontal="right" vertical="center"/>
    </xf>
    <xf numFmtId="2" fontId="5" fillId="0" borderId="6" xfId="0" applyNumberFormat="1" applyFont="1" applyFill="1" applyBorder="1" applyAlignment="1" applyProtection="1">
      <alignment horizontal="right" vertical="center"/>
    </xf>
    <xf numFmtId="2" fontId="5" fillId="0" borderId="5" xfId="0" quotePrefix="1" applyNumberFormat="1" applyFont="1" applyFill="1" applyBorder="1" applyAlignment="1" applyProtection="1">
      <alignment horizontal="right" vertical="center"/>
    </xf>
    <xf numFmtId="1" fontId="5" fillId="0" borderId="44" xfId="0" applyNumberFormat="1" applyFont="1" applyFill="1" applyBorder="1" applyAlignment="1" applyProtection="1">
      <alignment horizontal="right" vertical="center"/>
    </xf>
    <xf numFmtId="1" fontId="5" fillId="0" borderId="5" xfId="0" applyNumberFormat="1" applyFont="1" applyFill="1" applyBorder="1" applyAlignment="1" applyProtection="1">
      <alignment vertical="center"/>
    </xf>
    <xf numFmtId="3" fontId="5" fillId="0" borderId="6" xfId="0" applyNumberFormat="1" applyFont="1" applyFill="1" applyBorder="1" applyAlignment="1" applyProtection="1">
      <alignment vertical="center"/>
    </xf>
    <xf numFmtId="2" fontId="5" fillId="0" borderId="29" xfId="0" applyNumberFormat="1" applyFont="1" applyFill="1" applyBorder="1" applyAlignment="1" applyProtection="1">
      <alignment vertical="center"/>
    </xf>
    <xf numFmtId="1" fontId="7" fillId="4" borderId="38" xfId="0" applyNumberFormat="1" applyFont="1" applyFill="1" applyBorder="1" applyAlignment="1" applyProtection="1">
      <alignment vertical="center"/>
    </xf>
    <xf numFmtId="1" fontId="5" fillId="3" borderId="11" xfId="0" applyNumberFormat="1" applyFont="1" applyFill="1" applyBorder="1" applyAlignment="1" applyProtection="1">
      <alignment horizontal="right" vertical="center"/>
    </xf>
    <xf numFmtId="0" fontId="5" fillId="0" borderId="11" xfId="0" applyNumberFormat="1" applyFont="1" applyFill="1" applyBorder="1" applyAlignment="1" applyProtection="1">
      <alignment horizontal="right" vertical="center"/>
    </xf>
    <xf numFmtId="2" fontId="5" fillId="0" borderId="11" xfId="0" applyNumberFormat="1" applyFont="1" applyFill="1" applyBorder="1" applyAlignment="1" applyProtection="1">
      <alignment horizontal="right" vertical="center"/>
    </xf>
    <xf numFmtId="2" fontId="5" fillId="0" borderId="7" xfId="0" applyNumberFormat="1" applyFont="1" applyFill="1" applyBorder="1" applyAlignment="1" applyProtection="1">
      <alignment horizontal="right" vertical="center"/>
    </xf>
    <xf numFmtId="1" fontId="5" fillId="0" borderId="11" xfId="0" applyNumberFormat="1" applyFont="1" applyFill="1" applyBorder="1" applyAlignment="1" applyProtection="1">
      <alignment horizontal="right" vertical="center"/>
    </xf>
    <xf numFmtId="1" fontId="5" fillId="0" borderId="45" xfId="0" applyNumberFormat="1" applyFont="1" applyFill="1" applyBorder="1" applyAlignment="1" applyProtection="1">
      <alignment vertical="center"/>
    </xf>
    <xf numFmtId="1" fontId="7" fillId="4" borderId="34" xfId="0" applyNumberFormat="1" applyFont="1" applyFill="1" applyBorder="1" applyAlignment="1" applyProtection="1">
      <alignment vertical="center"/>
    </xf>
    <xf numFmtId="166" fontId="7" fillId="3" borderId="40" xfId="0" applyNumberFormat="1" applyFont="1" applyFill="1" applyBorder="1" applyAlignment="1" applyProtection="1">
      <alignment horizontal="right" vertical="center"/>
    </xf>
    <xf numFmtId="1" fontId="7" fillId="3" borderId="40" xfId="0" applyNumberFormat="1" applyFont="1" applyFill="1" applyBorder="1" applyAlignment="1" applyProtection="1">
      <alignment vertical="center"/>
    </xf>
    <xf numFmtId="1" fontId="7" fillId="3" borderId="42" xfId="0" applyNumberFormat="1" applyFont="1" applyFill="1" applyBorder="1" applyAlignment="1" applyProtection="1">
      <alignment vertical="center"/>
    </xf>
    <xf numFmtId="164" fontId="7" fillId="4" borderId="25" xfId="0" applyNumberFormat="1" applyFont="1" applyFill="1" applyBorder="1" applyAlignment="1" applyProtection="1">
      <alignment vertical="center"/>
    </xf>
    <xf numFmtId="164" fontId="7" fillId="4" borderId="46" xfId="0" applyNumberFormat="1" applyFont="1" applyFill="1" applyBorder="1" applyAlignment="1" applyProtection="1">
      <alignment vertical="center"/>
    </xf>
    <xf numFmtId="0" fontId="7" fillId="4" borderId="48" xfId="0" applyFont="1" applyFill="1" applyBorder="1" applyAlignment="1" applyProtection="1">
      <alignment horizontal="center" vertical="center"/>
    </xf>
    <xf numFmtId="3" fontId="5" fillId="0" borderId="37" xfId="0" applyNumberFormat="1" applyFont="1" applyBorder="1" applyAlignment="1" applyProtection="1">
      <alignment vertical="center"/>
    </xf>
    <xf numFmtId="3" fontId="5" fillId="0" borderId="26" xfId="0" applyNumberFormat="1" applyFont="1" applyBorder="1" applyAlignment="1" applyProtection="1">
      <alignment vertical="center"/>
    </xf>
    <xf numFmtId="3" fontId="5" fillId="0" borderId="6" xfId="0" applyNumberFormat="1" applyFont="1" applyBorder="1" applyAlignment="1" applyProtection="1">
      <alignment vertical="center"/>
    </xf>
    <xf numFmtId="3" fontId="5" fillId="0" borderId="5" xfId="0" applyNumberFormat="1" applyFont="1" applyBorder="1" applyAlignment="1" applyProtection="1">
      <alignment vertical="center"/>
    </xf>
    <xf numFmtId="3" fontId="5" fillId="0" borderId="29" xfId="0" applyNumberFormat="1" applyFont="1" applyBorder="1" applyAlignment="1" applyProtection="1">
      <alignment vertical="center"/>
    </xf>
    <xf numFmtId="3" fontId="7" fillId="4" borderId="39" xfId="1" applyNumberFormat="1" applyFont="1" applyFill="1" applyBorder="1" applyAlignment="1" applyProtection="1">
      <alignment vertical="center"/>
    </xf>
    <xf numFmtId="3" fontId="5" fillId="0" borderId="32" xfId="0" applyNumberFormat="1" applyFont="1" applyBorder="1" applyAlignment="1" applyProtection="1">
      <alignment vertical="center"/>
    </xf>
    <xf numFmtId="3" fontId="5" fillId="0" borderId="33" xfId="0" applyNumberFormat="1" applyFont="1" applyBorder="1" applyAlignment="1" applyProtection="1">
      <alignment vertical="center"/>
    </xf>
    <xf numFmtId="3" fontId="5" fillId="0" borderId="7" xfId="0" applyNumberFormat="1" applyFont="1" applyBorder="1" applyAlignment="1" applyProtection="1">
      <alignment vertical="center"/>
    </xf>
    <xf numFmtId="3" fontId="5" fillId="0" borderId="11" xfId="0" applyNumberFormat="1" applyFont="1" applyBorder="1" applyAlignment="1" applyProtection="1">
      <alignment vertical="center"/>
    </xf>
    <xf numFmtId="3" fontId="5" fillId="0" borderId="45" xfId="0" applyNumberFormat="1" applyFont="1" applyBorder="1" applyAlignment="1" applyProtection="1">
      <alignment vertical="center"/>
    </xf>
    <xf numFmtId="3" fontId="7" fillId="0" borderId="40" xfId="0" applyNumberFormat="1" applyFont="1" applyBorder="1" applyAlignment="1" applyProtection="1">
      <alignment vertical="center"/>
    </xf>
    <xf numFmtId="3" fontId="7" fillId="0" borderId="42" xfId="0" applyNumberFormat="1" applyFont="1" applyBorder="1" applyAlignment="1" applyProtection="1">
      <alignment vertical="center"/>
    </xf>
    <xf numFmtId="0" fontId="9" fillId="4" borderId="48" xfId="1" applyFont="1" applyFill="1" applyBorder="1" applyAlignment="1" applyProtection="1">
      <alignment vertical="center"/>
    </xf>
    <xf numFmtId="0" fontId="9" fillId="4" borderId="48" xfId="0" applyFont="1" applyFill="1" applyBorder="1" applyAlignment="1" applyProtection="1">
      <alignment vertical="center"/>
    </xf>
    <xf numFmtId="0" fontId="9" fillId="4" borderId="50" xfId="0" applyFont="1" applyFill="1" applyBorder="1" applyAlignment="1" applyProtection="1">
      <alignment vertical="center"/>
    </xf>
    <xf numFmtId="0" fontId="9" fillId="4" borderId="50" xfId="1" applyFont="1" applyFill="1" applyBorder="1" applyAlignment="1" applyProtection="1">
      <alignment vertical="center"/>
    </xf>
    <xf numFmtId="0" fontId="9" fillId="4" borderId="50" xfId="0" applyFont="1" applyFill="1" applyBorder="1" applyAlignment="1" applyProtection="1">
      <alignment horizontal="center" vertical="center"/>
    </xf>
    <xf numFmtId="0" fontId="9" fillId="4" borderId="50" xfId="0" applyFont="1" applyFill="1" applyBorder="1" applyAlignment="1" applyProtection="1">
      <alignment horizontal="left" vertical="center"/>
    </xf>
    <xf numFmtId="0" fontId="9" fillId="4" borderId="49" xfId="0" applyFont="1" applyFill="1" applyBorder="1" applyAlignment="1" applyProtection="1">
      <alignment vertical="center"/>
    </xf>
    <xf numFmtId="0" fontId="9" fillId="4" borderId="49" xfId="0" quotePrefix="1" applyFont="1" applyFill="1" applyBorder="1" applyAlignment="1" applyProtection="1">
      <alignment vertical="center"/>
    </xf>
    <xf numFmtId="3" fontId="11" fillId="0" borderId="0" xfId="1" applyNumberFormat="1" applyFont="1" applyBorder="1" applyAlignment="1" applyProtection="1">
      <alignment vertical="center"/>
    </xf>
    <xf numFmtId="3" fontId="5" fillId="0" borderId="31" xfId="1" applyNumberFormat="1" applyFont="1" applyBorder="1" applyAlignment="1" applyProtection="1">
      <alignment vertical="center"/>
    </xf>
    <xf numFmtId="3" fontId="5" fillId="3" borderId="16" xfId="1" applyNumberFormat="1" applyFont="1" applyFill="1" applyBorder="1" applyAlignment="1" applyProtection="1">
      <alignment vertical="center"/>
    </xf>
    <xf numFmtId="4" fontId="23" fillId="0" borderId="11" xfId="1" applyNumberFormat="1" applyFont="1" applyFill="1" applyBorder="1" applyAlignment="1" applyProtection="1">
      <alignment horizontal="center" vertical="center"/>
    </xf>
    <xf numFmtId="4" fontId="5" fillId="0" borderId="22" xfId="1" applyNumberFormat="1" applyFont="1" applyFill="1" applyBorder="1" applyAlignment="1" applyProtection="1">
      <alignment horizontal="center" vertical="center"/>
    </xf>
    <xf numFmtId="4" fontId="5" fillId="0" borderId="30" xfId="0" applyNumberFormat="1" applyFont="1" applyBorder="1" applyAlignment="1" applyProtection="1">
      <alignment horizontal="center" vertical="center"/>
    </xf>
    <xf numFmtId="167" fontId="5" fillId="0" borderId="31" xfId="1" applyNumberFormat="1" applyFont="1" applyFill="1" applyBorder="1" applyAlignment="1" applyProtection="1">
      <alignment horizontal="center" vertical="center"/>
    </xf>
    <xf numFmtId="3" fontId="5" fillId="0" borderId="22" xfId="0" applyNumberFormat="1" applyFont="1" applyBorder="1" applyAlignment="1" applyProtection="1">
      <alignment horizontal="right" vertical="center"/>
    </xf>
    <xf numFmtId="3" fontId="7" fillId="3" borderId="40" xfId="1" applyNumberFormat="1" applyFont="1" applyFill="1" applyBorder="1" applyAlignment="1" applyProtection="1">
      <alignment vertical="center"/>
    </xf>
    <xf numFmtId="4" fontId="7" fillId="0" borderId="40" xfId="1" applyNumberFormat="1" applyFont="1" applyFill="1" applyBorder="1" applyAlignment="1" applyProtection="1">
      <alignment horizontal="center" vertical="center"/>
    </xf>
    <xf numFmtId="3" fontId="7" fillId="0" borderId="42" xfId="1" applyNumberFormat="1" applyFont="1" applyFill="1" applyBorder="1" applyAlignment="1" applyProtection="1">
      <alignment horizontal="right" vertical="center"/>
    </xf>
    <xf numFmtId="4" fontId="26" fillId="0" borderId="42" xfId="1" applyNumberFormat="1" applyFont="1" applyFill="1" applyBorder="1" applyAlignment="1" applyProtection="1">
      <alignment horizontal="center" vertical="center"/>
    </xf>
    <xf numFmtId="0" fontId="9" fillId="4" borderId="21" xfId="0" applyFont="1" applyFill="1" applyBorder="1" applyAlignment="1" applyProtection="1">
      <alignment vertical="center"/>
    </xf>
    <xf numFmtId="3" fontId="5" fillId="0" borderId="54" xfId="1" applyNumberFormat="1" applyFont="1" applyFill="1" applyBorder="1" applyAlignment="1" applyProtection="1">
      <alignment horizontal="center" vertical="center"/>
    </xf>
    <xf numFmtId="0" fontId="7" fillId="4" borderId="25" xfId="1" applyFont="1" applyFill="1" applyBorder="1" applyAlignment="1" applyProtection="1">
      <alignment horizontal="center" vertical="center"/>
    </xf>
    <xf numFmtId="3" fontId="7" fillId="3" borderId="53" xfId="2" applyNumberFormat="1" applyFont="1" applyFill="1" applyBorder="1" applyAlignment="1" applyProtection="1">
      <alignment vertical="center"/>
    </xf>
    <xf numFmtId="3" fontId="5" fillId="3" borderId="35" xfId="1" applyNumberFormat="1" applyFont="1" applyFill="1" applyBorder="1" applyAlignment="1" applyProtection="1">
      <alignment vertical="center"/>
    </xf>
    <xf numFmtId="0" fontId="7" fillId="4" borderId="34" xfId="1" applyFont="1" applyFill="1" applyBorder="1" applyAlignment="1" applyProtection="1">
      <alignment horizontal="center" vertical="center"/>
    </xf>
    <xf numFmtId="3" fontId="5" fillId="3" borderId="43" xfId="1" applyNumberFormat="1" applyFont="1" applyFill="1" applyBorder="1" applyAlignment="1" applyProtection="1">
      <alignment vertical="center"/>
    </xf>
    <xf numFmtId="3" fontId="5" fillId="3" borderId="38" xfId="1" applyNumberFormat="1" applyFont="1" applyFill="1" applyBorder="1" applyAlignment="1" applyProtection="1">
      <alignment vertical="center"/>
    </xf>
    <xf numFmtId="3" fontId="7" fillId="3" borderId="34" xfId="2" applyNumberFormat="1" applyFont="1" applyFill="1" applyBorder="1" applyAlignment="1" applyProtection="1">
      <alignment vertical="center"/>
    </xf>
    <xf numFmtId="3" fontId="5" fillId="0" borderId="39" xfId="1" applyNumberFormat="1" applyFont="1" applyBorder="1" applyAlignment="1" applyProtection="1">
      <alignment vertical="center"/>
    </xf>
    <xf numFmtId="3" fontId="7" fillId="4" borderId="55" xfId="1" applyNumberFormat="1" applyFont="1" applyFill="1" applyBorder="1" applyAlignment="1" applyProtection="1">
      <alignment vertical="center"/>
    </xf>
    <xf numFmtId="3" fontId="7" fillId="4" borderId="20" xfId="1" applyNumberFormat="1" applyFont="1" applyFill="1" applyBorder="1" applyAlignment="1" applyProtection="1">
      <alignment vertical="center"/>
    </xf>
    <xf numFmtId="3" fontId="6" fillId="4" borderId="20" xfId="1" applyNumberFormat="1" applyFont="1" applyFill="1" applyBorder="1" applyAlignment="1" applyProtection="1">
      <alignment vertical="center"/>
    </xf>
    <xf numFmtId="3" fontId="7" fillId="4" borderId="56" xfId="1" applyNumberFormat="1" applyFont="1" applyFill="1" applyBorder="1" applyAlignment="1" applyProtection="1">
      <alignment vertical="center"/>
    </xf>
    <xf numFmtId="3" fontId="7" fillId="4" borderId="41" xfId="1" applyNumberFormat="1" applyFont="1" applyFill="1" applyBorder="1" applyAlignment="1" applyProtection="1">
      <alignment vertical="center"/>
    </xf>
    <xf numFmtId="3" fontId="7" fillId="4" borderId="24" xfId="0" applyNumberFormat="1" applyFont="1" applyFill="1" applyBorder="1" applyAlignment="1" applyProtection="1">
      <alignment vertical="center"/>
    </xf>
    <xf numFmtId="3" fontId="5" fillId="3" borderId="51" xfId="2" applyNumberFormat="1" applyFont="1" applyFill="1" applyBorder="1" applyAlignment="1" applyProtection="1">
      <alignment vertical="center"/>
    </xf>
    <xf numFmtId="3" fontId="5" fillId="3" borderId="37" xfId="1" applyNumberFormat="1" applyFont="1" applyFill="1" applyBorder="1" applyAlignment="1" applyProtection="1">
      <alignment vertical="center"/>
    </xf>
    <xf numFmtId="3" fontId="23" fillId="3" borderId="26" xfId="1" applyNumberFormat="1" applyFont="1" applyFill="1" applyBorder="1" applyAlignment="1" applyProtection="1">
      <alignment horizontal="center" vertical="center"/>
    </xf>
    <xf numFmtId="3" fontId="5" fillId="3" borderId="43" xfId="2" applyNumberFormat="1" applyFont="1" applyFill="1" applyBorder="1" applyAlignment="1" applyProtection="1">
      <alignment vertical="center"/>
    </xf>
    <xf numFmtId="3" fontId="5" fillId="3" borderId="5" xfId="1" applyNumberFormat="1" applyFont="1" applyFill="1" applyBorder="1" applyAlignment="1" applyProtection="1">
      <alignment vertical="center"/>
    </xf>
    <xf numFmtId="3" fontId="23" fillId="3" borderId="29" xfId="1" applyNumberFormat="1" applyFont="1" applyFill="1" applyBorder="1" applyAlignment="1" applyProtection="1">
      <alignment horizontal="center" vertical="center"/>
    </xf>
    <xf numFmtId="3" fontId="5" fillId="3" borderId="38" xfId="2" applyNumberFormat="1" applyFont="1" applyFill="1" applyBorder="1" applyAlignment="1" applyProtection="1">
      <alignment vertical="center"/>
    </xf>
    <xf numFmtId="3" fontId="5" fillId="3" borderId="11" xfId="1" applyNumberFormat="1" applyFont="1" applyFill="1" applyBorder="1" applyAlignment="1" applyProtection="1">
      <alignment vertical="center"/>
    </xf>
    <xf numFmtId="3" fontId="23" fillId="3" borderId="45" xfId="1" applyNumberFormat="1" applyFont="1" applyFill="1" applyBorder="1" applyAlignment="1" applyProtection="1">
      <alignment horizontal="center" vertical="center"/>
    </xf>
    <xf numFmtId="3" fontId="7" fillId="3" borderId="34" xfId="1" applyNumberFormat="1" applyFont="1" applyFill="1" applyBorder="1" applyAlignment="1" applyProtection="1">
      <alignment vertical="center"/>
    </xf>
    <xf numFmtId="3" fontId="26" fillId="3" borderId="42" xfId="1" applyNumberFormat="1" applyFont="1" applyFill="1" applyBorder="1" applyAlignment="1" applyProtection="1">
      <alignment horizontal="center" vertical="center"/>
    </xf>
    <xf numFmtId="3" fontId="5" fillId="3" borderId="51" xfId="1" applyNumberFormat="1" applyFont="1" applyFill="1" applyBorder="1" applyAlignment="1" applyProtection="1">
      <alignment horizontal="center" vertical="center"/>
    </xf>
    <xf numFmtId="3" fontId="5" fillId="0" borderId="37" xfId="1" applyNumberFormat="1" applyFont="1" applyFill="1" applyBorder="1" applyAlignment="1" applyProtection="1">
      <alignment horizontal="center" vertical="center"/>
    </xf>
    <xf numFmtId="3" fontId="7" fillId="3" borderId="26" xfId="1" applyNumberFormat="1" applyFont="1" applyFill="1" applyBorder="1" applyAlignment="1" applyProtection="1">
      <alignment horizontal="right" vertical="center"/>
    </xf>
    <xf numFmtId="3" fontId="5" fillId="3" borderId="43" xfId="1" applyNumberFormat="1" applyFont="1" applyFill="1" applyBorder="1" applyAlignment="1" applyProtection="1">
      <alignment horizontal="center" vertical="center"/>
    </xf>
    <xf numFmtId="3" fontId="5" fillId="0" borderId="5" xfId="1" applyNumberFormat="1" applyFont="1" applyFill="1" applyBorder="1" applyAlignment="1" applyProtection="1">
      <alignment horizontal="center" vertical="center"/>
    </xf>
    <xf numFmtId="3" fontId="7" fillId="3" borderId="29" xfId="1" applyNumberFormat="1" applyFont="1" applyFill="1" applyBorder="1" applyAlignment="1" applyProtection="1">
      <alignment horizontal="right" vertical="center"/>
    </xf>
    <xf numFmtId="3" fontId="10" fillId="3" borderId="29" xfId="1" applyNumberFormat="1" applyFont="1" applyFill="1" applyBorder="1" applyAlignment="1" applyProtection="1">
      <alignment horizontal="right" vertical="center"/>
    </xf>
    <xf numFmtId="3" fontId="5" fillId="3" borderId="38" xfId="1" applyNumberFormat="1" applyFont="1" applyFill="1" applyBorder="1" applyAlignment="1" applyProtection="1">
      <alignment horizontal="center" vertical="center"/>
    </xf>
    <xf numFmtId="3" fontId="5" fillId="0" borderId="11" xfId="1" applyNumberFormat="1" applyFont="1" applyFill="1" applyBorder="1" applyAlignment="1" applyProtection="1">
      <alignment horizontal="center" vertical="center"/>
    </xf>
    <xf numFmtId="3" fontId="7" fillId="3" borderId="45" xfId="1" applyNumberFormat="1" applyFont="1" applyFill="1" applyBorder="1" applyAlignment="1" applyProtection="1">
      <alignment horizontal="right" vertical="center"/>
    </xf>
    <xf numFmtId="4" fontId="7" fillId="3" borderId="34" xfId="1" applyNumberFormat="1" applyFont="1" applyFill="1" applyBorder="1" applyAlignment="1" applyProtection="1">
      <alignment horizontal="center" vertical="center"/>
    </xf>
    <xf numFmtId="0" fontId="16" fillId="0" borderId="4" xfId="0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3" fontId="16" fillId="0" borderId="9" xfId="0" applyNumberFormat="1" applyFont="1" applyBorder="1" applyAlignment="1">
      <alignment vertical="center"/>
    </xf>
    <xf numFmtId="3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3" fontId="17" fillId="0" borderId="0" xfId="0" applyNumberFormat="1" applyFont="1" applyBorder="1" applyAlignment="1">
      <alignment vertical="center"/>
    </xf>
    <xf numFmtId="1" fontId="21" fillId="3" borderId="0" xfId="0" applyNumberFormat="1" applyFont="1" applyFill="1" applyAlignment="1" applyProtection="1">
      <alignment vertical="center"/>
    </xf>
    <xf numFmtId="0" fontId="21" fillId="0" borderId="3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left" vertical="center"/>
    </xf>
    <xf numFmtId="3" fontId="21" fillId="0" borderId="0" xfId="0" applyNumberFormat="1" applyFont="1" applyFill="1" applyAlignment="1" applyProtection="1">
      <alignment vertical="center"/>
    </xf>
    <xf numFmtId="3" fontId="25" fillId="0" borderId="0" xfId="0" applyNumberFormat="1" applyFont="1" applyFill="1" applyAlignment="1" applyProtection="1">
      <alignment horizontal="center" vertical="center"/>
    </xf>
    <xf numFmtId="3" fontId="25" fillId="0" borderId="0" xfId="0" applyNumberFormat="1" applyFont="1" applyFill="1" applyAlignment="1" applyProtection="1">
      <alignment vertical="center"/>
    </xf>
    <xf numFmtId="0" fontId="21" fillId="0" borderId="0" xfId="0" applyFont="1" applyFill="1" applyAlignment="1" applyProtection="1">
      <alignment vertical="center"/>
    </xf>
    <xf numFmtId="164" fontId="2" fillId="0" borderId="0" xfId="0" applyNumberFormat="1" applyFont="1" applyFill="1" applyAlignment="1" applyProtection="1">
      <alignment vertical="center"/>
    </xf>
    <xf numFmtId="0" fontId="7" fillId="4" borderId="27" xfId="0" applyFont="1" applyFill="1" applyBorder="1" applyAlignment="1" applyProtection="1">
      <alignment vertical="center"/>
    </xf>
    <xf numFmtId="0" fontId="7" fillId="4" borderId="11" xfId="0" applyFont="1" applyFill="1" applyBorder="1" applyAlignment="1" applyProtection="1">
      <alignment horizontal="left" vertical="center"/>
    </xf>
    <xf numFmtId="0" fontId="7" fillId="4" borderId="32" xfId="0" applyFont="1" applyFill="1" applyBorder="1" applyAlignment="1" applyProtection="1">
      <alignment horizontal="left" vertical="center"/>
    </xf>
    <xf numFmtId="3" fontId="5" fillId="0" borderId="5" xfId="0" applyNumberFormat="1" applyFont="1" applyFill="1" applyBorder="1" applyAlignment="1" applyProtection="1">
      <alignment horizontal="right" vertical="center"/>
    </xf>
    <xf numFmtId="3" fontId="5" fillId="0" borderId="11" xfId="0" applyNumberFormat="1" applyFont="1" applyFill="1" applyBorder="1" applyAlignment="1" applyProtection="1">
      <alignment horizontal="right" vertical="center"/>
    </xf>
    <xf numFmtId="0" fontId="21" fillId="0" borderId="0" xfId="3" applyFont="1" applyFill="1" applyBorder="1" applyAlignment="1" applyProtection="1">
      <alignment vertical="center"/>
    </xf>
    <xf numFmtId="164" fontId="21" fillId="0" borderId="0" xfId="3" applyNumberFormat="1" applyFont="1" applyFill="1" applyBorder="1" applyAlignment="1" applyProtection="1">
      <alignment vertical="center"/>
    </xf>
    <xf numFmtId="0" fontId="7" fillId="4" borderId="27" xfId="1" applyFont="1" applyFill="1" applyBorder="1" applyAlignment="1" applyProtection="1">
      <alignment vertical="center"/>
    </xf>
    <xf numFmtId="0" fontId="7" fillId="4" borderId="28" xfId="1" applyFont="1" applyFill="1" applyBorder="1" applyAlignment="1" applyProtection="1">
      <alignment vertical="center"/>
    </xf>
    <xf numFmtId="0" fontId="7" fillId="4" borderId="11" xfId="1" applyFont="1" applyFill="1" applyBorder="1" applyAlignment="1" applyProtection="1">
      <alignment vertical="center"/>
    </xf>
    <xf numFmtId="0" fontId="7" fillId="4" borderId="45" xfId="1" applyFont="1" applyFill="1" applyBorder="1" applyAlignment="1" applyProtection="1">
      <alignment vertical="center"/>
    </xf>
    <xf numFmtId="0" fontId="7" fillId="4" borderId="32" xfId="1" applyFont="1" applyFill="1" applyBorder="1" applyAlignment="1" applyProtection="1">
      <alignment vertical="center"/>
    </xf>
    <xf numFmtId="0" fontId="7" fillId="4" borderId="33" xfId="1" applyFont="1" applyFill="1" applyBorder="1" applyAlignment="1" applyProtection="1">
      <alignment vertical="center"/>
    </xf>
    <xf numFmtId="0" fontId="7" fillId="4" borderId="67" xfId="1" applyFont="1" applyFill="1" applyBorder="1" applyAlignment="1" applyProtection="1">
      <alignment vertical="center"/>
    </xf>
    <xf numFmtId="0" fontId="7" fillId="4" borderId="9" xfId="1" applyFont="1" applyFill="1" applyBorder="1" applyAlignment="1" applyProtection="1">
      <alignment horizontal="left" vertical="center"/>
    </xf>
    <xf numFmtId="0" fontId="7" fillId="4" borderId="35" xfId="1" applyFont="1" applyFill="1" applyBorder="1" applyAlignment="1" applyProtection="1">
      <alignment vertical="center"/>
    </xf>
    <xf numFmtId="3" fontId="7" fillId="4" borderId="68" xfId="1" applyNumberFormat="1" applyFont="1" applyFill="1" applyBorder="1" applyAlignment="1" applyProtection="1">
      <alignment vertical="center"/>
    </xf>
    <xf numFmtId="3" fontId="6" fillId="4" borderId="68" xfId="1" applyNumberFormat="1" applyFont="1" applyFill="1" applyBorder="1" applyAlignment="1" applyProtection="1">
      <alignment vertical="center"/>
    </xf>
    <xf numFmtId="3" fontId="5" fillId="3" borderId="51" xfId="1" applyNumberFormat="1" applyFont="1" applyFill="1" applyBorder="1" applyAlignment="1" applyProtection="1">
      <alignment vertical="center"/>
    </xf>
    <xf numFmtId="3" fontId="5" fillId="0" borderId="37" xfId="1" applyNumberFormat="1" applyFont="1" applyFill="1" applyBorder="1" applyAlignment="1" applyProtection="1">
      <alignment vertical="center"/>
    </xf>
    <xf numFmtId="167" fontId="5" fillId="0" borderId="37" xfId="1" applyNumberFormat="1" applyFont="1" applyFill="1" applyBorder="1" applyAlignment="1" applyProtection="1">
      <alignment vertical="center"/>
    </xf>
    <xf numFmtId="3" fontId="5" fillId="0" borderId="26" xfId="1" applyNumberFormat="1" applyFont="1" applyFill="1" applyBorder="1" applyAlignment="1" applyProtection="1">
      <alignment vertical="center"/>
    </xf>
    <xf numFmtId="3" fontId="5" fillId="3" borderId="52" xfId="1" applyNumberFormat="1" applyFont="1" applyFill="1" applyBorder="1" applyAlignment="1" applyProtection="1">
      <alignment vertical="center"/>
    </xf>
    <xf numFmtId="3" fontId="5" fillId="0" borderId="5" xfId="1" applyNumberFormat="1" applyFont="1" applyFill="1" applyBorder="1" applyAlignment="1" applyProtection="1">
      <alignment vertical="center"/>
    </xf>
    <xf numFmtId="167" fontId="5" fillId="0" borderId="5" xfId="1" applyNumberFormat="1" applyFont="1" applyFill="1" applyBorder="1" applyAlignment="1" applyProtection="1">
      <alignment vertical="center"/>
    </xf>
    <xf numFmtId="3" fontId="5" fillId="0" borderId="44" xfId="1" applyNumberFormat="1" applyFont="1" applyFill="1" applyBorder="1" applyAlignment="1" applyProtection="1">
      <alignment vertical="center"/>
    </xf>
    <xf numFmtId="3" fontId="7" fillId="4" borderId="50" xfId="1" applyNumberFormat="1" applyFont="1" applyFill="1" applyBorder="1" applyAlignment="1" applyProtection="1">
      <alignment vertical="center"/>
    </xf>
    <xf numFmtId="3" fontId="5" fillId="3" borderId="70" xfId="1" applyNumberFormat="1" applyFont="1" applyFill="1" applyBorder="1" applyAlignment="1" applyProtection="1">
      <alignment vertical="center"/>
    </xf>
    <xf numFmtId="3" fontId="5" fillId="0" borderId="11" xfId="1" applyNumberFormat="1" applyFont="1" applyFill="1" applyBorder="1" applyAlignment="1" applyProtection="1">
      <alignment vertical="center"/>
    </xf>
    <xf numFmtId="167" fontId="5" fillId="0" borderId="11" xfId="1" applyNumberFormat="1" applyFont="1" applyFill="1" applyBorder="1" applyAlignment="1" applyProtection="1">
      <alignment vertical="center"/>
    </xf>
    <xf numFmtId="3" fontId="5" fillId="0" borderId="71" xfId="1" applyNumberFormat="1" applyFont="1" applyFill="1" applyBorder="1" applyAlignment="1" applyProtection="1">
      <alignment vertical="center"/>
    </xf>
    <xf numFmtId="4" fontId="5" fillId="0" borderId="40" xfId="1" applyNumberFormat="1" applyFont="1" applyFill="1" applyBorder="1" applyAlignment="1" applyProtection="1">
      <alignment vertical="center"/>
    </xf>
    <xf numFmtId="3" fontId="5" fillId="0" borderId="40" xfId="1" applyNumberFormat="1" applyFont="1" applyFill="1" applyBorder="1" applyAlignment="1" applyProtection="1">
      <alignment vertical="center"/>
    </xf>
    <xf numFmtId="3" fontId="5" fillId="0" borderId="42" xfId="1" applyNumberFormat="1" applyFont="1" applyFill="1" applyBorder="1" applyAlignment="1" applyProtection="1">
      <alignment vertical="center"/>
    </xf>
    <xf numFmtId="4" fontId="5" fillId="0" borderId="40" xfId="1" applyNumberFormat="1" applyFont="1" applyBorder="1" applyAlignment="1" applyProtection="1">
      <alignment vertical="center"/>
    </xf>
    <xf numFmtId="1" fontId="5" fillId="0" borderId="40" xfId="1" applyNumberFormat="1" applyFont="1" applyBorder="1" applyAlignment="1" applyProtection="1">
      <alignment vertical="center"/>
    </xf>
    <xf numFmtId="3" fontId="5" fillId="0" borderId="40" xfId="1" applyNumberFormat="1" applyFont="1" applyBorder="1" applyAlignment="1" applyProtection="1">
      <alignment vertical="center"/>
    </xf>
    <xf numFmtId="3" fontId="5" fillId="0" borderId="42" xfId="1" applyNumberFormat="1" applyFont="1" applyBorder="1" applyAlignment="1" applyProtection="1">
      <alignment vertical="center"/>
    </xf>
    <xf numFmtId="0" fontId="7" fillId="4" borderId="24" xfId="1" applyFont="1" applyFill="1" applyBorder="1" applyAlignment="1" applyProtection="1">
      <alignment vertical="center"/>
    </xf>
    <xf numFmtId="4" fontId="5" fillId="0" borderId="34" xfId="1" applyNumberFormat="1" applyFont="1" applyFill="1" applyBorder="1" applyAlignment="1" applyProtection="1">
      <alignment vertical="center"/>
    </xf>
    <xf numFmtId="4" fontId="5" fillId="0" borderId="34" xfId="1" applyNumberFormat="1" applyFont="1" applyBorder="1" applyAlignment="1" applyProtection="1">
      <alignment vertical="center"/>
    </xf>
    <xf numFmtId="3" fontId="5" fillId="0" borderId="72" xfId="0" applyNumberFormat="1" applyFont="1" applyBorder="1" applyAlignment="1" applyProtection="1">
      <alignment vertical="center"/>
    </xf>
    <xf numFmtId="3" fontId="5" fillId="0" borderId="73" xfId="0" applyNumberFormat="1" applyFont="1" applyBorder="1" applyAlignment="1" applyProtection="1">
      <alignment vertical="center"/>
    </xf>
    <xf numFmtId="3" fontId="5" fillId="0" borderId="74" xfId="0" applyNumberFormat="1" applyFont="1" applyBorder="1" applyAlignment="1" applyProtection="1">
      <alignment vertical="center"/>
    </xf>
    <xf numFmtId="3" fontId="7" fillId="0" borderId="53" xfId="0" applyNumberFormat="1" applyFont="1" applyBorder="1" applyAlignment="1" applyProtection="1">
      <alignment vertical="center"/>
    </xf>
    <xf numFmtId="3" fontId="5" fillId="0" borderId="35" xfId="0" applyNumberFormat="1" applyFont="1" applyBorder="1" applyAlignment="1" applyProtection="1">
      <alignment vertical="center"/>
    </xf>
    <xf numFmtId="3" fontId="7" fillId="4" borderId="75" xfId="1" applyNumberFormat="1" applyFont="1" applyFill="1" applyBorder="1" applyAlignment="1" applyProtection="1">
      <alignment vertical="center"/>
    </xf>
    <xf numFmtId="3" fontId="7" fillId="4" borderId="69" xfId="1" applyNumberFormat="1" applyFont="1" applyFill="1" applyBorder="1" applyAlignment="1" applyProtection="1">
      <alignment vertical="center"/>
    </xf>
    <xf numFmtId="3" fontId="7" fillId="4" borderId="23" xfId="0" applyNumberFormat="1" applyFont="1" applyFill="1" applyBorder="1" applyAlignment="1" applyProtection="1">
      <alignment vertical="center"/>
    </xf>
    <xf numFmtId="3" fontId="7" fillId="4" borderId="49" xfId="1" applyNumberFormat="1" applyFont="1" applyFill="1" applyBorder="1" applyAlignment="1" applyProtection="1">
      <alignment vertical="center"/>
    </xf>
    <xf numFmtId="167" fontId="5" fillId="0" borderId="37" xfId="0" applyNumberFormat="1" applyFont="1" applyBorder="1" applyAlignment="1" applyProtection="1">
      <alignment vertical="center"/>
    </xf>
    <xf numFmtId="170" fontId="27" fillId="0" borderId="59" xfId="0" applyNumberFormat="1" applyFont="1" applyFill="1" applyBorder="1" applyAlignment="1" applyProtection="1">
      <alignment vertical="center"/>
    </xf>
    <xf numFmtId="3" fontId="5" fillId="0" borderId="2" xfId="0" applyNumberFormat="1" applyFont="1" applyBorder="1" applyAlignment="1" applyProtection="1">
      <alignment vertical="center"/>
    </xf>
    <xf numFmtId="167" fontId="5" fillId="0" borderId="6" xfId="0" applyNumberFormat="1" applyFont="1" applyBorder="1" applyAlignment="1" applyProtection="1">
      <alignment vertical="center"/>
    </xf>
    <xf numFmtId="170" fontId="27" fillId="6" borderId="57" xfId="0" applyNumberFormat="1" applyFont="1" applyFill="1" applyBorder="1" applyAlignment="1" applyProtection="1">
      <alignment vertical="center"/>
    </xf>
    <xf numFmtId="170" fontId="27" fillId="0" borderId="60" xfId="0" applyNumberFormat="1" applyFont="1" applyFill="1" applyBorder="1" applyAlignment="1" applyProtection="1">
      <alignment vertical="center"/>
    </xf>
    <xf numFmtId="170" fontId="27" fillId="0" borderId="61" xfId="0" applyNumberFormat="1" applyFont="1" applyFill="1" applyBorder="1" applyAlignment="1" applyProtection="1">
      <alignment vertical="center"/>
    </xf>
    <xf numFmtId="170" fontId="27" fillId="0" borderId="62" xfId="0" applyNumberFormat="1" applyFont="1" applyFill="1" applyBorder="1" applyAlignment="1" applyProtection="1">
      <alignment vertical="center"/>
    </xf>
    <xf numFmtId="170" fontId="27" fillId="0" borderId="44" xfId="0" applyNumberFormat="1" applyFont="1" applyFill="1" applyBorder="1" applyAlignment="1" applyProtection="1">
      <alignment vertical="center"/>
    </xf>
    <xf numFmtId="3" fontId="5" fillId="0" borderId="8" xfId="0" applyNumberFormat="1" applyFont="1" applyBorder="1" applyAlignment="1" applyProtection="1">
      <alignment vertical="center"/>
    </xf>
    <xf numFmtId="170" fontId="27" fillId="0" borderId="64" xfId="0" applyNumberFormat="1" applyFont="1" applyFill="1" applyBorder="1" applyAlignment="1" applyProtection="1">
      <alignment vertical="center"/>
    </xf>
    <xf numFmtId="3" fontId="5" fillId="0" borderId="58" xfId="0" applyNumberFormat="1" applyFont="1" applyBorder="1" applyAlignment="1" applyProtection="1">
      <alignment vertical="center"/>
    </xf>
    <xf numFmtId="167" fontId="5" fillId="0" borderId="58" xfId="0" applyNumberFormat="1" applyFont="1" applyBorder="1" applyAlignment="1" applyProtection="1">
      <alignment vertical="center"/>
    </xf>
    <xf numFmtId="3" fontId="5" fillId="0" borderId="63" xfId="0" applyNumberFormat="1" applyFont="1" applyBorder="1" applyAlignment="1" applyProtection="1">
      <alignment vertical="center"/>
    </xf>
    <xf numFmtId="170" fontId="27" fillId="0" borderId="65" xfId="0" applyNumberFormat="1" applyFont="1" applyFill="1" applyBorder="1" applyAlignment="1" applyProtection="1">
      <alignment vertical="center"/>
    </xf>
    <xf numFmtId="4" fontId="7" fillId="0" borderId="40" xfId="0" applyNumberFormat="1" applyFont="1" applyBorder="1" applyAlignment="1" applyProtection="1">
      <alignment vertical="center"/>
    </xf>
    <xf numFmtId="169" fontId="27" fillId="0" borderId="42" xfId="0" applyNumberFormat="1" applyFont="1" applyFill="1" applyBorder="1" applyAlignment="1" applyProtection="1">
      <alignment vertical="center"/>
    </xf>
    <xf numFmtId="3" fontId="5" fillId="0" borderId="53" xfId="0" applyNumberFormat="1" applyFont="1" applyBorder="1" applyAlignment="1" applyProtection="1">
      <alignment vertical="center"/>
    </xf>
    <xf numFmtId="3" fontId="5" fillId="0" borderId="40" xfId="0" applyNumberFormat="1" applyFont="1" applyBorder="1" applyAlignment="1" applyProtection="1">
      <alignment vertical="center"/>
    </xf>
    <xf numFmtId="4" fontId="5" fillId="0" borderId="40" xfId="0" applyNumberFormat="1" applyFont="1" applyBorder="1" applyAlignment="1" applyProtection="1">
      <alignment vertical="center"/>
    </xf>
    <xf numFmtId="3" fontId="7" fillId="4" borderId="27" xfId="0" applyNumberFormat="1" applyFont="1" applyFill="1" applyBorder="1" applyAlignment="1" applyProtection="1">
      <alignment vertical="center"/>
    </xf>
    <xf numFmtId="3" fontId="7" fillId="4" borderId="28" xfId="0" applyNumberFormat="1" applyFont="1" applyFill="1" applyBorder="1" applyAlignment="1" applyProtection="1">
      <alignment vertical="center"/>
    </xf>
    <xf numFmtId="3" fontId="7" fillId="4" borderId="11" xfId="0" applyNumberFormat="1" applyFont="1" applyFill="1" applyBorder="1" applyAlignment="1" applyProtection="1">
      <alignment vertical="center"/>
    </xf>
    <xf numFmtId="3" fontId="7" fillId="4" borderId="45" xfId="0" applyNumberFormat="1" applyFont="1" applyFill="1" applyBorder="1" applyAlignment="1" applyProtection="1">
      <alignment vertical="center"/>
    </xf>
    <xf numFmtId="3" fontId="7" fillId="4" borderId="32" xfId="0" applyNumberFormat="1" applyFont="1" applyFill="1" applyBorder="1" applyAlignment="1" applyProtection="1">
      <alignment vertical="center"/>
    </xf>
    <xf numFmtId="3" fontId="7" fillId="4" borderId="32" xfId="0" quotePrefix="1" applyNumberFormat="1" applyFont="1" applyFill="1" applyBorder="1" applyAlignment="1" applyProtection="1">
      <alignment vertical="center"/>
    </xf>
    <xf numFmtId="3" fontId="7" fillId="4" borderId="33" xfId="0" applyNumberFormat="1" applyFont="1" applyFill="1" applyBorder="1" applyAlignment="1" applyProtection="1">
      <alignment vertical="center"/>
    </xf>
    <xf numFmtId="3" fontId="16" fillId="0" borderId="41" xfId="0" applyNumberFormat="1" applyFont="1" applyBorder="1" applyAlignment="1">
      <alignment vertical="center"/>
    </xf>
    <xf numFmtId="166" fontId="16" fillId="0" borderId="66" xfId="0" applyNumberFormat="1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0" fontId="16" fillId="0" borderId="66" xfId="0" applyFont="1" applyBorder="1" applyAlignment="1">
      <alignment vertical="center"/>
    </xf>
    <xf numFmtId="3" fontId="15" fillId="0" borderId="41" xfId="0" applyNumberFormat="1" applyFont="1" applyBorder="1" applyAlignment="1">
      <alignment vertical="center"/>
    </xf>
    <xf numFmtId="166" fontId="16" fillId="0" borderId="41" xfId="0" applyNumberFormat="1" applyFont="1" applyBorder="1" applyAlignment="1">
      <alignment horizontal="center" vertical="center"/>
    </xf>
    <xf numFmtId="3" fontId="17" fillId="0" borderId="41" xfId="0" applyNumberFormat="1" applyFont="1" applyBorder="1" applyAlignment="1">
      <alignment vertical="center"/>
    </xf>
    <xf numFmtId="166" fontId="16" fillId="0" borderId="41" xfId="0" applyNumberFormat="1" applyFont="1" applyBorder="1" applyAlignment="1">
      <alignment vertical="center"/>
    </xf>
    <xf numFmtId="3" fontId="16" fillId="0" borderId="38" xfId="0" applyNumberFormat="1" applyFont="1" applyBorder="1" applyAlignment="1">
      <alignment vertical="center"/>
    </xf>
    <xf numFmtId="3" fontId="15" fillId="0" borderId="41" xfId="0" applyNumberFormat="1" applyFont="1" applyBorder="1" applyAlignment="1">
      <alignment horizontal="center" vertical="center"/>
    </xf>
    <xf numFmtId="3" fontId="16" fillId="0" borderId="41" xfId="0" applyNumberFormat="1" applyFont="1" applyBorder="1" applyAlignment="1">
      <alignment horizontal="center" vertical="center"/>
    </xf>
    <xf numFmtId="0" fontId="16" fillId="0" borderId="21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3" fontId="7" fillId="0" borderId="40" xfId="0" applyNumberFormat="1" applyFont="1" applyFill="1" applyBorder="1" applyAlignment="1" applyProtection="1">
      <alignment horizontal="right" vertical="center"/>
    </xf>
    <xf numFmtId="0" fontId="28" fillId="0" borderId="0" xfId="0" applyFont="1" applyProtection="1"/>
    <xf numFmtId="164" fontId="28" fillId="0" borderId="0" xfId="0" applyNumberFormat="1" applyFont="1" applyProtection="1"/>
    <xf numFmtId="3" fontId="7" fillId="4" borderId="23" xfId="1" applyNumberFormat="1" applyFont="1" applyFill="1" applyBorder="1" applyAlignment="1" applyProtection="1">
      <alignment vertical="center"/>
    </xf>
    <xf numFmtId="0" fontId="18" fillId="0" borderId="0" xfId="0" applyFont="1" applyBorder="1" applyAlignment="1">
      <alignment horizontal="center" vertical="center" wrapText="1"/>
    </xf>
    <xf numFmtId="1" fontId="7" fillId="4" borderId="40" xfId="0" applyNumberFormat="1" applyFont="1" applyFill="1" applyBorder="1" applyAlignment="1" applyProtection="1">
      <alignment horizontal="center" vertical="center"/>
    </xf>
    <xf numFmtId="0" fontId="24" fillId="4" borderId="36" xfId="0" applyFont="1" applyFill="1" applyBorder="1" applyAlignment="1" applyProtection="1">
      <alignment horizontal="center" vertical="center"/>
    </xf>
    <xf numFmtId="0" fontId="24" fillId="4" borderId="38" xfId="0" applyFont="1" applyFill="1" applyBorder="1" applyAlignment="1" applyProtection="1">
      <alignment horizontal="center" vertical="center"/>
    </xf>
    <xf numFmtId="0" fontId="24" fillId="4" borderId="39" xfId="0" applyFont="1" applyFill="1" applyBorder="1" applyAlignment="1" applyProtection="1">
      <alignment horizontal="center" vertical="center"/>
    </xf>
    <xf numFmtId="1" fontId="9" fillId="3" borderId="39" xfId="0" applyNumberFormat="1" applyFont="1" applyFill="1" applyBorder="1" applyAlignment="1" applyProtection="1">
      <alignment horizontal="left" vertical="center" wrapText="1"/>
    </xf>
    <xf numFmtId="1" fontId="9" fillId="3" borderId="32" xfId="0" applyNumberFormat="1" applyFont="1" applyFill="1" applyBorder="1" applyAlignment="1" applyProtection="1">
      <alignment horizontal="left" vertical="center" wrapText="1"/>
    </xf>
    <xf numFmtId="1" fontId="9" fillId="3" borderId="33" xfId="0" applyNumberFormat="1" applyFont="1" applyFill="1" applyBorder="1" applyAlignment="1" applyProtection="1">
      <alignment horizontal="left" vertical="center" wrapText="1"/>
    </xf>
    <xf numFmtId="0" fontId="24" fillId="4" borderId="48" xfId="0" applyFont="1" applyFill="1" applyBorder="1" applyAlignment="1" applyProtection="1">
      <alignment horizontal="center" vertical="center"/>
    </xf>
    <xf numFmtId="0" fontId="24" fillId="4" borderId="50" xfId="0" applyFont="1" applyFill="1" applyBorder="1" applyAlignment="1" applyProtection="1">
      <alignment horizontal="center" vertical="center"/>
    </xf>
    <xf numFmtId="0" fontId="24" fillId="4" borderId="49" xfId="0" applyFont="1" applyFill="1" applyBorder="1" applyAlignment="1" applyProtection="1">
      <alignment horizontal="center" vertical="center"/>
    </xf>
    <xf numFmtId="164" fontId="7" fillId="4" borderId="47" xfId="0" applyNumberFormat="1" applyFont="1" applyFill="1" applyBorder="1" applyAlignment="1" applyProtection="1">
      <alignment horizontal="center" vertical="center"/>
    </xf>
    <xf numFmtId="164" fontId="7" fillId="4" borderId="19" xfId="0" applyNumberFormat="1" applyFont="1" applyFill="1" applyBorder="1" applyAlignment="1" applyProtection="1">
      <alignment horizontal="center" vertical="center"/>
    </xf>
    <xf numFmtId="164" fontId="7" fillId="4" borderId="21" xfId="0" applyNumberFormat="1" applyFont="1" applyFill="1" applyBorder="1" applyAlignment="1" applyProtection="1">
      <alignment horizontal="center" vertical="center"/>
    </xf>
    <xf numFmtId="164" fontId="7" fillId="4" borderId="22" xfId="0" applyNumberFormat="1" applyFont="1" applyFill="1" applyBorder="1" applyAlignment="1" applyProtection="1">
      <alignment horizontal="center" vertical="center"/>
    </xf>
    <xf numFmtId="0" fontId="7" fillId="4" borderId="48" xfId="0" applyFont="1" applyFill="1" applyBorder="1" applyAlignment="1" applyProtection="1">
      <alignment horizontal="center" vertical="center" wrapText="1"/>
    </xf>
    <xf numFmtId="0" fontId="7" fillId="4" borderId="50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vertical="center" wrapText="1"/>
    </xf>
    <xf numFmtId="0" fontId="9" fillId="4" borderId="23" xfId="0" applyFont="1" applyFill="1" applyBorder="1" applyAlignment="1" applyProtection="1">
      <alignment horizontal="center" vertical="center"/>
    </xf>
    <xf numFmtId="0" fontId="24" fillId="4" borderId="48" xfId="1" applyFont="1" applyFill="1" applyBorder="1" applyAlignment="1" applyProtection="1">
      <alignment horizontal="center" vertical="center"/>
    </xf>
    <xf numFmtId="0" fontId="24" fillId="4" borderId="50" xfId="1" applyFont="1" applyFill="1" applyBorder="1" applyAlignment="1" applyProtection="1">
      <alignment horizontal="center" vertical="center"/>
    </xf>
    <xf numFmtId="0" fontId="24" fillId="4" borderId="49" xfId="1" applyFont="1" applyFill="1" applyBorder="1" applyAlignment="1" applyProtection="1">
      <alignment horizontal="center" vertical="center"/>
    </xf>
    <xf numFmtId="3" fontId="7" fillId="4" borderId="67" xfId="0" applyNumberFormat="1" applyFont="1" applyFill="1" applyBorder="1" applyAlignment="1" applyProtection="1">
      <alignment horizontal="center" vertical="center"/>
    </xf>
    <xf numFmtId="3" fontId="7" fillId="4" borderId="9" xfId="0" applyNumberFormat="1" applyFont="1" applyFill="1" applyBorder="1" applyAlignment="1" applyProtection="1">
      <alignment horizontal="center" vertical="center"/>
    </xf>
    <xf numFmtId="3" fontId="7" fillId="4" borderId="35" xfId="0" applyNumberFormat="1" applyFont="1" applyFill="1" applyBorder="1" applyAlignment="1" applyProtection="1">
      <alignment horizontal="center" vertical="center"/>
    </xf>
    <xf numFmtId="3" fontId="7" fillId="4" borderId="27" xfId="0" applyNumberFormat="1" applyFont="1" applyFill="1" applyBorder="1" applyAlignment="1" applyProtection="1">
      <alignment horizontal="center" vertical="center" wrapText="1"/>
    </xf>
    <xf numFmtId="3" fontId="7" fillId="4" borderId="11" xfId="0" applyNumberFormat="1" applyFont="1" applyFill="1" applyBorder="1" applyAlignment="1" applyProtection="1">
      <alignment horizontal="center" vertical="center" wrapText="1"/>
    </xf>
    <xf numFmtId="3" fontId="7" fillId="4" borderId="32" xfId="0" applyNumberFormat="1" applyFont="1" applyFill="1" applyBorder="1" applyAlignment="1" applyProtection="1">
      <alignment horizontal="center" vertical="center" wrapText="1"/>
    </xf>
    <xf numFmtId="3" fontId="7" fillId="4" borderId="27" xfId="0" applyNumberFormat="1" applyFont="1" applyFill="1" applyBorder="1" applyAlignment="1" applyProtection="1">
      <alignment horizontal="center" vertical="center"/>
    </xf>
    <xf numFmtId="3" fontId="7" fillId="4" borderId="11" xfId="0" applyNumberFormat="1" applyFont="1" applyFill="1" applyBorder="1" applyAlignment="1" applyProtection="1">
      <alignment horizontal="center" vertical="center"/>
    </xf>
    <xf numFmtId="3" fontId="7" fillId="4" borderId="32" xfId="0" applyNumberFormat="1" applyFont="1" applyFill="1" applyBorder="1" applyAlignment="1" applyProtection="1">
      <alignment horizontal="center" vertical="center"/>
    </xf>
    <xf numFmtId="3" fontId="14" fillId="0" borderId="47" xfId="0" applyNumberFormat="1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center" vertical="center" wrapText="1"/>
    </xf>
    <xf numFmtId="3" fontId="14" fillId="0" borderId="19" xfId="0" applyNumberFormat="1" applyFont="1" applyBorder="1" applyAlignment="1">
      <alignment horizontal="center" vertical="center" wrapText="1"/>
    </xf>
    <xf numFmtId="3" fontId="14" fillId="0" borderId="41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3" fontId="14" fillId="0" borderId="66" xfId="0" applyNumberFormat="1" applyFont="1" applyBorder="1" applyAlignment="1">
      <alignment horizontal="center" vertical="center" wrapText="1"/>
    </xf>
    <xf numFmtId="3" fontId="14" fillId="0" borderId="21" xfId="0" applyNumberFormat="1" applyFont="1" applyBorder="1" applyAlignment="1">
      <alignment horizontal="center" vertical="center" wrapText="1"/>
    </xf>
    <xf numFmtId="3" fontId="14" fillId="0" borderId="17" xfId="0" applyNumberFormat="1" applyFont="1" applyBorder="1" applyAlignment="1">
      <alignment horizontal="center" vertical="center" wrapText="1"/>
    </xf>
    <xf numFmtId="3" fontId="14" fillId="0" borderId="22" xfId="0" applyNumberFormat="1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166" fontId="17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wrapText="1"/>
    </xf>
    <xf numFmtId="166" fontId="17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166" fontId="19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166" fontId="19" fillId="5" borderId="14" xfId="0" applyNumberFormat="1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</cellXfs>
  <cellStyles count="4">
    <cellStyle name="cadrage" xfId="1"/>
    <cellStyle name="Milliers" xfId="2" builtinId="3"/>
    <cellStyle name="Normal" xfId="0" builtinId="0"/>
    <cellStyle name="Titre" xfId="3" builtin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3"/>
  <sheetViews>
    <sheetView tabSelected="1" zoomScale="150" workbookViewId="0">
      <pane xSplit="1" ySplit="4" topLeftCell="B5" activePane="bottomRight" state="frozen"/>
      <selection pane="topRight" activeCell="C1" sqref="C1"/>
      <selection pane="bottomLeft" activeCell="A5" sqref="A5"/>
      <selection pane="bottomRight"/>
    </sheetView>
  </sheetViews>
  <sheetFormatPr baseColWidth="10" defaultColWidth="10.7109375" defaultRowHeight="12.75"/>
  <cols>
    <col min="1" max="1" width="22.28515625" style="19" customWidth="1"/>
    <col min="2" max="2" width="11.7109375" style="19" customWidth="1"/>
    <col min="3" max="3" width="11.7109375" style="12" customWidth="1"/>
    <col min="4" max="4" width="10.7109375" style="12" customWidth="1"/>
    <col min="5" max="5" width="12.7109375" style="12" customWidth="1"/>
    <col min="6" max="6" width="10.7109375" style="12" customWidth="1"/>
    <col min="7" max="7" width="11.7109375" style="12" customWidth="1"/>
    <col min="8" max="8" width="11.7109375" style="20" customWidth="1"/>
    <col min="9" max="9" width="11.7109375" style="12" customWidth="1"/>
    <col min="10" max="16384" width="10.7109375" style="12"/>
  </cols>
  <sheetData>
    <row r="1" spans="1:10" s="11" customFormat="1" ht="20.100000000000001" customHeight="1" thickBot="1">
      <c r="A1" s="163" t="s">
        <v>170</v>
      </c>
      <c r="B1" s="6"/>
      <c r="C1" s="7"/>
      <c r="D1" s="6"/>
      <c r="E1" s="6"/>
      <c r="F1" s="6"/>
      <c r="G1" s="6"/>
      <c r="H1" s="8"/>
      <c r="I1" s="9"/>
      <c r="J1" s="10"/>
    </row>
    <row r="2" spans="1:10" ht="12.6" customHeight="1" thickBot="1">
      <c r="A2" s="268" t="s">
        <v>0</v>
      </c>
      <c r="B2" s="171" t="s">
        <v>1</v>
      </c>
      <c r="C2" s="50" t="s">
        <v>2</v>
      </c>
      <c r="D2" s="50" t="s">
        <v>3</v>
      </c>
      <c r="E2" s="50" t="s">
        <v>5</v>
      </c>
      <c r="F2" s="267" t="s">
        <v>6</v>
      </c>
      <c r="G2" s="267"/>
      <c r="H2" s="52" t="s">
        <v>4</v>
      </c>
      <c r="I2" s="53"/>
      <c r="J2" s="10"/>
    </row>
    <row r="3" spans="1:10" s="14" customFormat="1" ht="12.6" customHeight="1">
      <c r="A3" s="269"/>
      <c r="B3" s="172" t="s">
        <v>186</v>
      </c>
      <c r="C3" s="51" t="s">
        <v>7</v>
      </c>
      <c r="D3" s="51" t="s">
        <v>8</v>
      </c>
      <c r="E3" s="51" t="s">
        <v>11</v>
      </c>
      <c r="F3" s="45" t="s">
        <v>12</v>
      </c>
      <c r="G3" s="45" t="s">
        <v>75</v>
      </c>
      <c r="H3" s="45" t="s">
        <v>9</v>
      </c>
      <c r="I3" s="46" t="s">
        <v>10</v>
      </c>
      <c r="J3" s="13"/>
    </row>
    <row r="4" spans="1:10" s="14" customFormat="1" ht="12.6" customHeight="1" thickBot="1">
      <c r="A4" s="270"/>
      <c r="B4" s="173"/>
      <c r="C4" s="47" t="s">
        <v>13</v>
      </c>
      <c r="D4" s="47" t="s">
        <v>14</v>
      </c>
      <c r="E4" s="47" t="s">
        <v>70</v>
      </c>
      <c r="F4" s="47" t="s">
        <v>70</v>
      </c>
      <c r="G4" s="47" t="s">
        <v>74</v>
      </c>
      <c r="H4" s="48" t="s">
        <v>70</v>
      </c>
      <c r="I4" s="49" t="s">
        <v>70</v>
      </c>
      <c r="J4" s="13"/>
    </row>
    <row r="5" spans="1:10" ht="14.25" customHeight="1">
      <c r="A5" s="54" t="s">
        <v>15</v>
      </c>
      <c r="B5" s="174">
        <v>32973</v>
      </c>
      <c r="C5" s="55">
        <f>'Revenu fiscal Indice fiscale'!I5</f>
        <v>62</v>
      </c>
      <c r="D5" s="56">
        <v>1.5</v>
      </c>
      <c r="E5" s="57">
        <v>1.83</v>
      </c>
      <c r="F5" s="57">
        <v>1.4</v>
      </c>
      <c r="G5" s="58"/>
      <c r="H5" s="59"/>
      <c r="I5" s="60">
        <v>125</v>
      </c>
      <c r="J5" s="10"/>
    </row>
    <row r="6" spans="1:10" ht="14.25" customHeight="1">
      <c r="A6" s="54" t="s">
        <v>16</v>
      </c>
      <c r="B6" s="174">
        <v>2557</v>
      </c>
      <c r="C6" s="55">
        <f>'Revenu fiscal Indice fiscale'!I6</f>
        <v>65</v>
      </c>
      <c r="D6" s="56" t="s">
        <v>17</v>
      </c>
      <c r="E6" s="57">
        <v>2.1</v>
      </c>
      <c r="F6" s="57">
        <v>3.8</v>
      </c>
      <c r="G6" s="58"/>
      <c r="H6" s="61"/>
      <c r="I6" s="60">
        <v>120</v>
      </c>
      <c r="J6" s="10"/>
    </row>
    <row r="7" spans="1:10" ht="14.25" customHeight="1">
      <c r="A7" s="54" t="s">
        <v>18</v>
      </c>
      <c r="B7" s="174">
        <v>3139</v>
      </c>
      <c r="C7" s="55">
        <f>'Revenu fiscal Indice fiscale'!I7</f>
        <v>61</v>
      </c>
      <c r="D7" s="56">
        <v>1.5</v>
      </c>
      <c r="E7" s="57">
        <v>1</v>
      </c>
      <c r="F7" s="57">
        <v>3.6</v>
      </c>
      <c r="G7" s="58"/>
      <c r="H7" s="61"/>
      <c r="I7" s="60">
        <v>126</v>
      </c>
      <c r="J7" s="10"/>
    </row>
    <row r="8" spans="1:10" ht="14.25" customHeight="1">
      <c r="A8" s="54" t="s">
        <v>72</v>
      </c>
      <c r="B8" s="174">
        <v>4823</v>
      </c>
      <c r="C8" s="55">
        <f>'Revenu fiscal Indice fiscale'!I8</f>
        <v>52</v>
      </c>
      <c r="D8" s="56"/>
      <c r="E8" s="57">
        <v>1.2</v>
      </c>
      <c r="F8" s="57">
        <v>2</v>
      </c>
      <c r="G8" s="58"/>
      <c r="H8" s="62"/>
      <c r="I8" s="60">
        <v>96</v>
      </c>
      <c r="J8" s="10"/>
    </row>
    <row r="9" spans="1:10" ht="14.25" customHeight="1">
      <c r="A9" s="54" t="s">
        <v>19</v>
      </c>
      <c r="B9" s="174">
        <v>1526</v>
      </c>
      <c r="C9" s="55">
        <f>'Revenu fiscal Indice fiscale'!I9</f>
        <v>61</v>
      </c>
      <c r="D9" s="56">
        <v>1.5</v>
      </c>
      <c r="E9" s="57">
        <v>2.2000000000000002</v>
      </c>
      <c r="F9" s="57">
        <v>4.2</v>
      </c>
      <c r="G9" s="58"/>
      <c r="H9" s="58"/>
      <c r="I9" s="60">
        <v>100</v>
      </c>
      <c r="J9" s="10"/>
    </row>
    <row r="10" spans="1:10" ht="14.25" customHeight="1">
      <c r="A10" s="54" t="s">
        <v>20</v>
      </c>
      <c r="B10" s="174">
        <v>1898</v>
      </c>
      <c r="C10" s="55">
        <f>'Revenu fiscal Indice fiscale'!I10</f>
        <v>74</v>
      </c>
      <c r="D10" s="56">
        <v>1.5</v>
      </c>
      <c r="E10" s="57">
        <v>1.65</v>
      </c>
      <c r="F10" s="57">
        <v>4.2</v>
      </c>
      <c r="G10" s="58"/>
      <c r="H10" s="63"/>
      <c r="I10" s="60">
        <v>130</v>
      </c>
      <c r="J10" s="10"/>
    </row>
    <row r="11" spans="1:10" ht="14.25" customHeight="1">
      <c r="A11" s="54" t="s">
        <v>21</v>
      </c>
      <c r="B11" s="174">
        <v>271</v>
      </c>
      <c r="C11" s="55">
        <f>'Revenu fiscal Indice fiscale'!I11</f>
        <v>70</v>
      </c>
      <c r="D11" s="56">
        <v>1.5</v>
      </c>
      <c r="E11" s="57">
        <v>3.2</v>
      </c>
      <c r="F11" s="57"/>
      <c r="G11" s="63">
        <v>50</v>
      </c>
      <c r="H11" s="63"/>
      <c r="I11" s="60">
        <v>120</v>
      </c>
      <c r="J11" s="10"/>
    </row>
    <row r="12" spans="1:10" ht="14.25" customHeight="1">
      <c r="A12" s="54" t="s">
        <v>22</v>
      </c>
      <c r="B12" s="174">
        <v>4444</v>
      </c>
      <c r="C12" s="55">
        <f>'Revenu fiscal Indice fiscale'!I12</f>
        <v>61</v>
      </c>
      <c r="D12" s="56">
        <v>1.5</v>
      </c>
      <c r="E12" s="57">
        <v>2.2000000000000002</v>
      </c>
      <c r="F12" s="57">
        <v>2.4</v>
      </c>
      <c r="G12" s="58"/>
      <c r="H12" s="63"/>
      <c r="I12" s="60">
        <v>131</v>
      </c>
      <c r="J12" s="10"/>
    </row>
    <row r="13" spans="1:10" ht="14.25" customHeight="1">
      <c r="A13" s="54" t="s">
        <v>23</v>
      </c>
      <c r="B13" s="174">
        <v>957</v>
      </c>
      <c r="C13" s="55">
        <f>'Revenu fiscal Indice fiscale'!I13</f>
        <v>68</v>
      </c>
      <c r="D13" s="56" t="s">
        <v>17</v>
      </c>
      <c r="E13" s="57">
        <v>3.4</v>
      </c>
      <c r="F13" s="57">
        <v>3</v>
      </c>
      <c r="G13" s="58"/>
      <c r="H13" s="63"/>
      <c r="I13" s="60">
        <v>105</v>
      </c>
      <c r="J13" s="10"/>
    </row>
    <row r="14" spans="1:10" ht="14.25" customHeight="1">
      <c r="A14" s="54" t="s">
        <v>24</v>
      </c>
      <c r="B14" s="174">
        <v>4987</v>
      </c>
      <c r="C14" s="55">
        <f>'Revenu fiscal Indice fiscale'!I14</f>
        <v>68</v>
      </c>
      <c r="D14" s="56">
        <v>1.5</v>
      </c>
      <c r="E14" s="57">
        <v>1.2</v>
      </c>
      <c r="F14" s="57">
        <v>1.65</v>
      </c>
      <c r="G14" s="58"/>
      <c r="H14" s="63"/>
      <c r="I14" s="60">
        <v>115</v>
      </c>
      <c r="J14" s="10"/>
    </row>
    <row r="15" spans="1:10" ht="14.25" customHeight="1">
      <c r="A15" s="54" t="s">
        <v>25</v>
      </c>
      <c r="B15" s="174">
        <v>4518</v>
      </c>
      <c r="C15" s="55">
        <f>'Revenu fiscal Indice fiscale'!I15</f>
        <v>63</v>
      </c>
      <c r="D15" s="56">
        <v>1.5</v>
      </c>
      <c r="E15" s="57">
        <v>1.25</v>
      </c>
      <c r="F15" s="57">
        <v>3</v>
      </c>
      <c r="G15" s="58"/>
      <c r="H15" s="63"/>
      <c r="I15" s="60">
        <v>105</v>
      </c>
      <c r="J15" s="10"/>
    </row>
    <row r="16" spans="1:10" ht="14.25" customHeight="1">
      <c r="A16" s="54" t="s">
        <v>26</v>
      </c>
      <c r="B16" s="174">
        <v>5586</v>
      </c>
      <c r="C16" s="55">
        <f>'Revenu fiscal Indice fiscale'!I16</f>
        <v>60</v>
      </c>
      <c r="D16" s="56">
        <v>1.5</v>
      </c>
      <c r="E16" s="57">
        <v>1.4</v>
      </c>
      <c r="F16" s="57">
        <v>1.9</v>
      </c>
      <c r="G16" s="58"/>
      <c r="H16" s="63"/>
      <c r="I16" s="60">
        <v>105</v>
      </c>
      <c r="J16" s="10"/>
    </row>
    <row r="17" spans="1:10" ht="14.25" customHeight="1">
      <c r="A17" s="54" t="s">
        <v>27</v>
      </c>
      <c r="B17" s="174">
        <v>1598</v>
      </c>
      <c r="C17" s="55">
        <f>'Revenu fiscal Indice fiscale'!I17</f>
        <v>57</v>
      </c>
      <c r="D17" s="56">
        <v>1.5</v>
      </c>
      <c r="E17" s="57">
        <v>1.1499999999999999</v>
      </c>
      <c r="F17" s="57">
        <v>1.7</v>
      </c>
      <c r="G17" s="58"/>
      <c r="H17" s="63">
        <v>120</v>
      </c>
      <c r="I17" s="60"/>
      <c r="J17" s="10"/>
    </row>
    <row r="18" spans="1:10" ht="14.25" customHeight="1">
      <c r="A18" s="54" t="s">
        <v>28</v>
      </c>
      <c r="B18" s="174">
        <v>5721</v>
      </c>
      <c r="C18" s="55">
        <f>'Revenu fiscal Indice fiscale'!I18</f>
        <v>67</v>
      </c>
      <c r="D18" s="56">
        <v>1.5</v>
      </c>
      <c r="E18" s="57">
        <v>1.5</v>
      </c>
      <c r="F18" s="57">
        <v>1.3</v>
      </c>
      <c r="G18" s="58"/>
      <c r="H18" s="63"/>
      <c r="I18" s="64">
        <v>100</v>
      </c>
      <c r="J18" s="10"/>
    </row>
    <row r="19" spans="1:10" ht="14.25" customHeight="1">
      <c r="A19" s="54" t="s">
        <v>29</v>
      </c>
      <c r="B19" s="174">
        <v>4622</v>
      </c>
      <c r="C19" s="55">
        <f>'Revenu fiscal Indice fiscale'!I19</f>
        <v>69</v>
      </c>
      <c r="D19" s="56" t="s">
        <v>17</v>
      </c>
      <c r="E19" s="57">
        <v>1.75</v>
      </c>
      <c r="F19" s="57">
        <v>2.5</v>
      </c>
      <c r="G19" s="58"/>
      <c r="H19" s="63">
        <v>100</v>
      </c>
      <c r="I19" s="60"/>
      <c r="J19" s="10"/>
    </row>
    <row r="20" spans="1:10" ht="14.25" customHeight="1">
      <c r="A20" s="54" t="s">
        <v>30</v>
      </c>
      <c r="B20" s="174">
        <v>1759</v>
      </c>
      <c r="C20" s="55">
        <f>'Revenu fiscal Indice fiscale'!I20</f>
        <v>60</v>
      </c>
      <c r="D20" s="56">
        <v>1.5</v>
      </c>
      <c r="E20" s="57">
        <v>1.75</v>
      </c>
      <c r="F20" s="57">
        <v>2.5</v>
      </c>
      <c r="G20" s="58"/>
      <c r="H20" s="63">
        <v>120</v>
      </c>
      <c r="I20" s="60"/>
      <c r="J20" s="10"/>
    </row>
    <row r="21" spans="1:10" ht="14.25" customHeight="1">
      <c r="A21" s="54" t="s">
        <v>31</v>
      </c>
      <c r="B21" s="174">
        <v>1061</v>
      </c>
      <c r="C21" s="55">
        <f>'Revenu fiscal Indice fiscale'!I21</f>
        <v>68</v>
      </c>
      <c r="D21" s="56">
        <v>1.5</v>
      </c>
      <c r="E21" s="57">
        <v>2</v>
      </c>
      <c r="F21" s="57"/>
      <c r="G21" s="58">
        <v>90</v>
      </c>
      <c r="H21" s="63">
        <v>85</v>
      </c>
      <c r="I21" s="60"/>
      <c r="J21" s="10"/>
    </row>
    <row r="22" spans="1:10" ht="14.25" customHeight="1">
      <c r="A22" s="54" t="s">
        <v>32</v>
      </c>
      <c r="B22" s="174">
        <v>97</v>
      </c>
      <c r="C22" s="55">
        <f>'Revenu fiscal Indice fiscale'!I22</f>
        <v>65</v>
      </c>
      <c r="D22" s="56" t="s">
        <v>17</v>
      </c>
      <c r="E22" s="57">
        <v>1.5</v>
      </c>
      <c r="F22" s="57">
        <v>3.8</v>
      </c>
      <c r="G22" s="58"/>
      <c r="H22" s="63"/>
      <c r="I22" s="60">
        <v>135</v>
      </c>
      <c r="J22" s="10"/>
    </row>
    <row r="23" spans="1:10" ht="14.25" customHeight="1">
      <c r="A23" s="54" t="s">
        <v>33</v>
      </c>
      <c r="B23" s="174">
        <v>3836</v>
      </c>
      <c r="C23" s="55">
        <f>'Revenu fiscal Indice fiscale'!I23</f>
        <v>66</v>
      </c>
      <c r="D23" s="56">
        <v>1.5</v>
      </c>
      <c r="E23" s="57">
        <v>0.9</v>
      </c>
      <c r="F23" s="57">
        <v>2.2000000000000002</v>
      </c>
      <c r="G23" s="58"/>
      <c r="H23" s="63"/>
      <c r="I23" s="65">
        <v>104</v>
      </c>
      <c r="J23" s="10"/>
    </row>
    <row r="24" spans="1:10" ht="14.25" customHeight="1">
      <c r="A24" s="54" t="s">
        <v>34</v>
      </c>
      <c r="B24" s="174">
        <v>1923</v>
      </c>
      <c r="C24" s="55">
        <f>'Revenu fiscal Indice fiscale'!I24</f>
        <v>60</v>
      </c>
      <c r="D24" s="56">
        <v>1.5</v>
      </c>
      <c r="E24" s="57">
        <v>1.9</v>
      </c>
      <c r="F24" s="57">
        <v>2.85</v>
      </c>
      <c r="G24" s="58"/>
      <c r="H24" s="63"/>
      <c r="I24" s="60">
        <v>135</v>
      </c>
      <c r="J24" s="10"/>
    </row>
    <row r="25" spans="1:10" ht="14.25" customHeight="1">
      <c r="A25" s="54" t="s">
        <v>35</v>
      </c>
      <c r="B25" s="174">
        <v>2426</v>
      </c>
      <c r="C25" s="55">
        <f>'Revenu fiscal Indice fiscale'!I25</f>
        <v>70</v>
      </c>
      <c r="D25" s="56" t="s">
        <v>17</v>
      </c>
      <c r="E25" s="57">
        <v>1.95</v>
      </c>
      <c r="F25" s="57">
        <v>3.25</v>
      </c>
      <c r="G25" s="58"/>
      <c r="H25" s="63"/>
      <c r="I25" s="60">
        <v>112</v>
      </c>
      <c r="J25" s="10"/>
    </row>
    <row r="26" spans="1:10" ht="14.25" customHeight="1">
      <c r="A26" s="54" t="s">
        <v>36</v>
      </c>
      <c r="B26" s="174">
        <v>215</v>
      </c>
      <c r="C26" s="55">
        <f>'Revenu fiscal Indice fiscale'!I26</f>
        <v>60</v>
      </c>
      <c r="D26" s="56">
        <v>1.5</v>
      </c>
      <c r="E26" s="57">
        <v>2.1</v>
      </c>
      <c r="F26" s="57">
        <v>2.8</v>
      </c>
      <c r="G26" s="58"/>
      <c r="H26" s="63"/>
      <c r="I26" s="60">
        <v>140</v>
      </c>
      <c r="J26" s="10"/>
    </row>
    <row r="27" spans="1:10" ht="14.25" customHeight="1">
      <c r="A27" s="54" t="s">
        <v>37</v>
      </c>
      <c r="B27" s="174">
        <v>236</v>
      </c>
      <c r="C27" s="55">
        <f>'Revenu fiscal Indice fiscale'!I27</f>
        <v>77</v>
      </c>
      <c r="D27" s="56">
        <v>1.5</v>
      </c>
      <c r="E27" s="57">
        <v>5.5</v>
      </c>
      <c r="F27" s="57">
        <v>3.5</v>
      </c>
      <c r="G27" s="58"/>
      <c r="H27" s="63"/>
      <c r="I27" s="60">
        <v>115</v>
      </c>
      <c r="J27" s="10"/>
    </row>
    <row r="28" spans="1:10" ht="14.25" customHeight="1">
      <c r="A28" s="54" t="s">
        <v>38</v>
      </c>
      <c r="B28" s="174">
        <v>265</v>
      </c>
      <c r="C28" s="55">
        <f>'Revenu fiscal Indice fiscale'!I28</f>
        <v>60</v>
      </c>
      <c r="D28" s="56">
        <v>1.5</v>
      </c>
      <c r="E28" s="57">
        <v>3.7</v>
      </c>
      <c r="F28" s="57">
        <v>4</v>
      </c>
      <c r="G28" s="58"/>
      <c r="H28" s="63"/>
      <c r="I28" s="60">
        <v>90</v>
      </c>
      <c r="J28" s="10"/>
    </row>
    <row r="29" spans="1:10" ht="14.25" customHeight="1">
      <c r="A29" s="54" t="s">
        <v>73</v>
      </c>
      <c r="B29" s="174">
        <v>10832</v>
      </c>
      <c r="C29" s="55">
        <f>'Revenu fiscal Indice fiscale'!I29</f>
        <v>72</v>
      </c>
      <c r="D29" s="56"/>
      <c r="E29" s="57">
        <v>1.55</v>
      </c>
      <c r="F29" s="57">
        <v>1.85</v>
      </c>
      <c r="G29" s="58"/>
      <c r="H29" s="63"/>
      <c r="I29" s="60">
        <v>105</v>
      </c>
      <c r="J29" s="10"/>
    </row>
    <row r="30" spans="1:10" ht="14.25" customHeight="1">
      <c r="A30" s="54" t="s">
        <v>39</v>
      </c>
      <c r="B30" s="174">
        <v>453</v>
      </c>
      <c r="C30" s="55">
        <f>'Revenu fiscal Indice fiscale'!I30</f>
        <v>70</v>
      </c>
      <c r="D30" s="56" t="s">
        <v>17</v>
      </c>
      <c r="E30" s="57">
        <v>2.5499999999999998</v>
      </c>
      <c r="F30" s="57">
        <v>4.3</v>
      </c>
      <c r="G30" s="58"/>
      <c r="H30" s="63"/>
      <c r="I30" s="60">
        <v>116</v>
      </c>
      <c r="J30" s="10"/>
    </row>
    <row r="31" spans="1:10" ht="14.25" customHeight="1">
      <c r="A31" s="54" t="s">
        <v>40</v>
      </c>
      <c r="B31" s="174">
        <v>667</v>
      </c>
      <c r="C31" s="55">
        <f>'Revenu fiscal Indice fiscale'!I31</f>
        <v>74</v>
      </c>
      <c r="D31" s="56">
        <v>1.5</v>
      </c>
      <c r="E31" s="57">
        <v>2.7</v>
      </c>
      <c r="F31" s="57">
        <v>2.4</v>
      </c>
      <c r="G31" s="58"/>
      <c r="H31" s="63"/>
      <c r="I31" s="60">
        <v>75</v>
      </c>
      <c r="J31" s="10"/>
    </row>
    <row r="32" spans="1:10" ht="14.25" customHeight="1">
      <c r="A32" s="54" t="s">
        <v>41</v>
      </c>
      <c r="B32" s="174">
        <v>2221</v>
      </c>
      <c r="C32" s="55">
        <f>'Revenu fiscal Indice fiscale'!I32</f>
        <v>69</v>
      </c>
      <c r="D32" s="56">
        <v>1.5</v>
      </c>
      <c r="E32" s="57">
        <v>2.5</v>
      </c>
      <c r="F32" s="57">
        <v>3</v>
      </c>
      <c r="G32" s="58"/>
      <c r="H32" s="63"/>
      <c r="I32" s="60">
        <v>120</v>
      </c>
      <c r="J32" s="10"/>
    </row>
    <row r="33" spans="1:10" ht="14.25" customHeight="1">
      <c r="A33" s="54" t="s">
        <v>42</v>
      </c>
      <c r="B33" s="174">
        <v>1795</v>
      </c>
      <c r="C33" s="55">
        <f>'Revenu fiscal Indice fiscale'!I33</f>
        <v>74</v>
      </c>
      <c r="D33" s="56">
        <v>1.5</v>
      </c>
      <c r="E33" s="57">
        <v>2.2000000000000002</v>
      </c>
      <c r="F33" s="57">
        <v>3.5</v>
      </c>
      <c r="G33" s="58"/>
      <c r="H33" s="63"/>
      <c r="I33" s="65">
        <v>145</v>
      </c>
      <c r="J33" s="10"/>
    </row>
    <row r="34" spans="1:10" ht="14.25" customHeight="1">
      <c r="A34" s="54" t="s">
        <v>43</v>
      </c>
      <c r="B34" s="174">
        <v>1581</v>
      </c>
      <c r="C34" s="55">
        <f>'Revenu fiscal Indice fiscale'!I34</f>
        <v>69</v>
      </c>
      <c r="D34" s="56" t="s">
        <v>17</v>
      </c>
      <c r="E34" s="66">
        <v>2.7</v>
      </c>
      <c r="F34" s="66">
        <v>2.8</v>
      </c>
      <c r="G34" s="58"/>
      <c r="H34" s="63"/>
      <c r="I34" s="60">
        <v>94</v>
      </c>
      <c r="J34" s="10"/>
    </row>
    <row r="35" spans="1:10" ht="14.25" customHeight="1">
      <c r="A35" s="54" t="s">
        <v>44</v>
      </c>
      <c r="B35" s="174">
        <v>433</v>
      </c>
      <c r="C35" s="55">
        <f>'Revenu fiscal Indice fiscale'!I35</f>
        <v>70</v>
      </c>
      <c r="D35" s="56">
        <v>1.5</v>
      </c>
      <c r="E35" s="66">
        <v>2.5</v>
      </c>
      <c r="F35" s="66">
        <v>3</v>
      </c>
      <c r="G35" s="58"/>
      <c r="H35" s="63"/>
      <c r="I35" s="60">
        <v>85</v>
      </c>
      <c r="J35" s="10"/>
    </row>
    <row r="36" spans="1:10" ht="14.25" customHeight="1">
      <c r="A36" s="54" t="s">
        <v>45</v>
      </c>
      <c r="B36" s="174">
        <v>208</v>
      </c>
      <c r="C36" s="55">
        <f>'Revenu fiscal Indice fiscale'!I36</f>
        <v>72</v>
      </c>
      <c r="D36" s="56">
        <v>1.5</v>
      </c>
      <c r="E36" s="67">
        <v>2</v>
      </c>
      <c r="F36" s="57">
        <v>2.4</v>
      </c>
      <c r="G36" s="58"/>
      <c r="H36" s="63"/>
      <c r="I36" s="60">
        <v>145</v>
      </c>
      <c r="J36" s="10"/>
    </row>
    <row r="37" spans="1:10" ht="14.25" customHeight="1">
      <c r="A37" s="54" t="s">
        <v>46</v>
      </c>
      <c r="B37" s="174">
        <v>1166</v>
      </c>
      <c r="C37" s="55">
        <f>'Revenu fiscal Indice fiscale'!I37</f>
        <v>66</v>
      </c>
      <c r="D37" s="56">
        <v>1.5</v>
      </c>
      <c r="E37" s="67">
        <v>2.2999999999999998</v>
      </c>
      <c r="F37" s="57">
        <v>4.0999999999999996</v>
      </c>
      <c r="G37" s="58"/>
      <c r="H37" s="63"/>
      <c r="I37" s="60">
        <v>100</v>
      </c>
      <c r="J37" s="10"/>
    </row>
    <row r="38" spans="1:10" ht="14.25" customHeight="1">
      <c r="A38" s="54" t="s">
        <v>47</v>
      </c>
      <c r="B38" s="174">
        <v>820</v>
      </c>
      <c r="C38" s="55">
        <f>'Revenu fiscal Indice fiscale'!I38</f>
        <v>68</v>
      </c>
      <c r="D38" s="56" t="s">
        <v>17</v>
      </c>
      <c r="E38" s="67">
        <v>2.2999999999999998</v>
      </c>
      <c r="F38" s="66">
        <v>4.5</v>
      </c>
      <c r="G38" s="58"/>
      <c r="H38" s="63"/>
      <c r="I38" s="60">
        <v>95</v>
      </c>
      <c r="J38" s="10"/>
    </row>
    <row r="39" spans="1:10" ht="14.25" customHeight="1">
      <c r="A39" s="54" t="s">
        <v>48</v>
      </c>
      <c r="B39" s="174">
        <v>1105</v>
      </c>
      <c r="C39" s="55">
        <f>'Revenu fiscal Indice fiscale'!I39</f>
        <v>61</v>
      </c>
      <c r="D39" s="56">
        <v>1.5</v>
      </c>
      <c r="E39" s="57">
        <v>2.8</v>
      </c>
      <c r="F39" s="57">
        <v>4</v>
      </c>
      <c r="G39" s="58"/>
      <c r="H39" s="63"/>
      <c r="I39" s="60">
        <v>110</v>
      </c>
      <c r="J39" s="10"/>
    </row>
    <row r="40" spans="1:10" ht="14.25" customHeight="1">
      <c r="A40" s="54" t="s">
        <v>49</v>
      </c>
      <c r="B40" s="174">
        <v>99</v>
      </c>
      <c r="C40" s="55">
        <f>'Revenu fiscal Indice fiscale'!I40</f>
        <v>63</v>
      </c>
      <c r="D40" s="56">
        <v>1.5</v>
      </c>
      <c r="E40" s="57">
        <v>3.5</v>
      </c>
      <c r="F40" s="57">
        <v>3.5</v>
      </c>
      <c r="G40" s="58"/>
      <c r="H40" s="66"/>
      <c r="I40" s="60">
        <v>150</v>
      </c>
      <c r="J40" s="10"/>
    </row>
    <row r="41" spans="1:10" ht="14.25" customHeight="1">
      <c r="A41" s="54" t="s">
        <v>50</v>
      </c>
      <c r="B41" s="174">
        <v>1648</v>
      </c>
      <c r="C41" s="55">
        <f>'Revenu fiscal Indice fiscale'!I41</f>
        <v>57</v>
      </c>
      <c r="D41" s="56">
        <v>1.5</v>
      </c>
      <c r="E41" s="67">
        <v>1.65</v>
      </c>
      <c r="F41" s="57">
        <v>3.25</v>
      </c>
      <c r="G41" s="58"/>
      <c r="H41" s="63"/>
      <c r="I41" s="60">
        <v>109</v>
      </c>
      <c r="J41" s="10"/>
    </row>
    <row r="42" spans="1:10" ht="14.25" customHeight="1">
      <c r="A42" s="54" t="s">
        <v>51</v>
      </c>
      <c r="B42" s="174">
        <v>859</v>
      </c>
      <c r="C42" s="55">
        <f>'Revenu fiscal Indice fiscale'!I42</f>
        <v>67</v>
      </c>
      <c r="D42" s="56">
        <v>1.5</v>
      </c>
      <c r="E42" s="57">
        <v>2.4500000000000002</v>
      </c>
      <c r="F42" s="57">
        <v>2.9</v>
      </c>
      <c r="G42" s="58"/>
      <c r="H42" s="66"/>
      <c r="I42" s="68">
        <v>155</v>
      </c>
      <c r="J42" s="10"/>
    </row>
    <row r="43" spans="1:10" ht="14.25" customHeight="1">
      <c r="A43" s="54" t="s">
        <v>52</v>
      </c>
      <c r="B43" s="174">
        <v>786</v>
      </c>
      <c r="C43" s="55">
        <f>'Revenu fiscal Indice fiscale'!I43</f>
        <v>67</v>
      </c>
      <c r="D43" s="56" t="s">
        <v>17</v>
      </c>
      <c r="E43" s="66">
        <v>2.8</v>
      </c>
      <c r="F43" s="57">
        <v>1.1000000000000001</v>
      </c>
      <c r="G43" s="58"/>
      <c r="H43" s="63"/>
      <c r="I43" s="60">
        <v>99</v>
      </c>
      <c r="J43" s="10"/>
    </row>
    <row r="44" spans="1:10" ht="14.25" customHeight="1">
      <c r="A44" s="54" t="s">
        <v>53</v>
      </c>
      <c r="B44" s="174">
        <v>410</v>
      </c>
      <c r="C44" s="55">
        <f>'Revenu fiscal Indice fiscale'!I44</f>
        <v>62</v>
      </c>
      <c r="D44" s="56">
        <v>1.5</v>
      </c>
      <c r="E44" s="67">
        <v>1.8</v>
      </c>
      <c r="F44" s="57">
        <v>2.7</v>
      </c>
      <c r="G44" s="57"/>
      <c r="H44" s="66"/>
      <c r="I44" s="60">
        <v>138</v>
      </c>
      <c r="J44" s="10"/>
    </row>
    <row r="45" spans="1:10" ht="14.25" customHeight="1">
      <c r="A45" s="54" t="s">
        <v>54</v>
      </c>
      <c r="B45" s="174">
        <v>676</v>
      </c>
      <c r="C45" s="55">
        <f>'Revenu fiscal Indice fiscale'!I45</f>
        <v>67</v>
      </c>
      <c r="D45" s="56">
        <v>1.5</v>
      </c>
      <c r="E45" s="66">
        <v>2.4</v>
      </c>
      <c r="F45" s="57">
        <v>2</v>
      </c>
      <c r="G45" s="69"/>
      <c r="H45" s="63"/>
      <c r="I45" s="60">
        <v>100</v>
      </c>
      <c r="J45" s="10"/>
    </row>
    <row r="46" spans="1:10" ht="14.25" customHeight="1">
      <c r="A46" s="54" t="s">
        <v>55</v>
      </c>
      <c r="B46" s="174">
        <v>1473</v>
      </c>
      <c r="C46" s="55">
        <f>'Revenu fiscal Indice fiscale'!I46</f>
        <v>65</v>
      </c>
      <c r="D46" s="56">
        <v>1.5</v>
      </c>
      <c r="E46" s="57">
        <v>2.85</v>
      </c>
      <c r="F46" s="57">
        <v>2.9</v>
      </c>
      <c r="G46" s="58"/>
      <c r="H46" s="66"/>
      <c r="I46" s="60">
        <v>132</v>
      </c>
      <c r="J46" s="10"/>
    </row>
    <row r="47" spans="1:10" ht="14.25" customHeight="1">
      <c r="A47" s="54" t="s">
        <v>56</v>
      </c>
      <c r="B47" s="174">
        <v>547</v>
      </c>
      <c r="C47" s="55">
        <f>'Revenu fiscal Indice fiscale'!I47</f>
        <v>67</v>
      </c>
      <c r="D47" s="56" t="s">
        <v>57</v>
      </c>
      <c r="E47" s="57">
        <v>1.5</v>
      </c>
      <c r="F47" s="57" t="s">
        <v>69</v>
      </c>
      <c r="G47" s="58"/>
      <c r="H47" s="66"/>
      <c r="I47" s="60">
        <v>95</v>
      </c>
      <c r="J47" s="10"/>
    </row>
    <row r="48" spans="1:10" ht="14.25" customHeight="1">
      <c r="A48" s="54" t="s">
        <v>58</v>
      </c>
      <c r="B48" s="174">
        <v>10052</v>
      </c>
      <c r="C48" s="55">
        <f>'Revenu fiscal Indice fiscale'!I48</f>
        <v>68</v>
      </c>
      <c r="D48" s="56">
        <v>1.5</v>
      </c>
      <c r="E48" s="57">
        <v>4.0999999999999996</v>
      </c>
      <c r="F48" s="57">
        <v>1.8</v>
      </c>
      <c r="G48" s="58"/>
      <c r="H48" s="63"/>
      <c r="I48" s="60">
        <v>157</v>
      </c>
      <c r="J48" s="10"/>
    </row>
    <row r="49" spans="1:10" ht="14.25" customHeight="1">
      <c r="A49" s="54" t="s">
        <v>59</v>
      </c>
      <c r="B49" s="174">
        <v>1089</v>
      </c>
      <c r="C49" s="55">
        <f>'Revenu fiscal Indice fiscale'!I49</f>
        <v>60</v>
      </c>
      <c r="D49" s="56">
        <v>1.5</v>
      </c>
      <c r="E49" s="57">
        <v>2.5499999999999998</v>
      </c>
      <c r="F49" s="57">
        <v>3</v>
      </c>
      <c r="G49" s="58"/>
      <c r="H49" s="66"/>
      <c r="I49" s="60">
        <v>130</v>
      </c>
      <c r="J49" s="10"/>
    </row>
    <row r="50" spans="1:10" ht="14.25" customHeight="1">
      <c r="A50" s="54" t="s">
        <v>60</v>
      </c>
      <c r="B50" s="174">
        <v>324</v>
      </c>
      <c r="C50" s="55">
        <f>'Revenu fiscal Indice fiscale'!I50</f>
        <v>70</v>
      </c>
      <c r="D50" s="56" t="s">
        <v>17</v>
      </c>
      <c r="E50" s="57">
        <v>3.1</v>
      </c>
      <c r="F50" s="57" t="s">
        <v>17</v>
      </c>
      <c r="G50" s="58"/>
      <c r="H50" s="70"/>
      <c r="I50" s="60">
        <v>138</v>
      </c>
      <c r="J50" s="10"/>
    </row>
    <row r="51" spans="1:10" ht="14.25" customHeight="1">
      <c r="A51" s="54" t="s">
        <v>61</v>
      </c>
      <c r="B51" s="174">
        <v>655</v>
      </c>
      <c r="C51" s="55">
        <f>'Revenu fiscal Indice fiscale'!I51</f>
        <v>73</v>
      </c>
      <c r="D51" s="56">
        <v>1.5</v>
      </c>
      <c r="E51" s="57">
        <v>3.1</v>
      </c>
      <c r="F51" s="57"/>
      <c r="G51" s="58">
        <v>45</v>
      </c>
      <c r="H51" s="66"/>
      <c r="I51" s="60">
        <v>85</v>
      </c>
      <c r="J51" s="10"/>
    </row>
    <row r="52" spans="1:10" ht="14.25" customHeight="1">
      <c r="A52" s="54" t="s">
        <v>62</v>
      </c>
      <c r="B52" s="174">
        <v>464</v>
      </c>
      <c r="C52" s="55">
        <f>'Revenu fiscal Indice fiscale'!I52</f>
        <v>70</v>
      </c>
      <c r="D52" s="56">
        <v>1.5</v>
      </c>
      <c r="E52" s="57">
        <v>3.1</v>
      </c>
      <c r="F52" s="57"/>
      <c r="G52" s="58">
        <v>70</v>
      </c>
      <c r="H52" s="66"/>
      <c r="I52" s="60">
        <v>110</v>
      </c>
      <c r="J52" s="10"/>
    </row>
    <row r="53" spans="1:10" ht="14.25" customHeight="1">
      <c r="A53" s="54" t="s">
        <v>63</v>
      </c>
      <c r="B53" s="174">
        <v>1265</v>
      </c>
      <c r="C53" s="55">
        <f>'Revenu fiscal Indice fiscale'!I53</f>
        <v>70</v>
      </c>
      <c r="D53" s="56">
        <v>1.5</v>
      </c>
      <c r="E53" s="57">
        <v>2.6</v>
      </c>
      <c r="F53" s="57">
        <v>1.25</v>
      </c>
      <c r="G53" s="62">
        <v>55</v>
      </c>
      <c r="H53" s="66"/>
      <c r="I53" s="60">
        <v>150</v>
      </c>
      <c r="J53" s="10"/>
    </row>
    <row r="54" spans="1:10" ht="14.25" customHeight="1">
      <c r="A54" s="54" t="s">
        <v>64</v>
      </c>
      <c r="B54" s="174">
        <v>254</v>
      </c>
      <c r="C54" s="55">
        <f>'Revenu fiscal Indice fiscale'!I54</f>
        <v>67</v>
      </c>
      <c r="D54" s="56" t="s">
        <v>17</v>
      </c>
      <c r="E54" s="57">
        <v>2.37</v>
      </c>
      <c r="F54" s="57" t="s">
        <v>17</v>
      </c>
      <c r="G54" s="58"/>
      <c r="H54" s="66"/>
      <c r="I54" s="60">
        <v>90</v>
      </c>
      <c r="J54" s="10"/>
    </row>
    <row r="55" spans="1:10" ht="14.25" customHeight="1">
      <c r="A55" s="54" t="s">
        <v>65</v>
      </c>
      <c r="B55" s="174">
        <v>37523</v>
      </c>
      <c r="C55" s="55">
        <f>'Revenu fiscal Indice fiscale'!I55</f>
        <v>70</v>
      </c>
      <c r="D55" s="56">
        <v>1.5</v>
      </c>
      <c r="E55" s="57">
        <v>1.99</v>
      </c>
      <c r="F55" s="57">
        <v>1.33</v>
      </c>
      <c r="G55" s="58"/>
      <c r="H55" s="66"/>
      <c r="I55" s="71">
        <v>139.80000000000001</v>
      </c>
      <c r="J55" s="10"/>
    </row>
    <row r="56" spans="1:10" ht="14.25" customHeight="1">
      <c r="A56" s="54" t="s">
        <v>66</v>
      </c>
      <c r="B56" s="174">
        <v>221</v>
      </c>
      <c r="C56" s="55">
        <f>'Revenu fiscal Indice fiscale'!I56</f>
        <v>75</v>
      </c>
      <c r="D56" s="56" t="s">
        <v>17</v>
      </c>
      <c r="E56" s="57">
        <v>3.76</v>
      </c>
      <c r="F56" s="57" t="s">
        <v>17</v>
      </c>
      <c r="G56" s="58"/>
      <c r="H56" s="66"/>
      <c r="I56" s="60">
        <v>110</v>
      </c>
      <c r="J56" s="10"/>
    </row>
    <row r="57" spans="1:10" ht="14.25" customHeight="1" thickBot="1">
      <c r="A57" s="72" t="s">
        <v>67</v>
      </c>
      <c r="B57" s="175">
        <v>957</v>
      </c>
      <c r="C57" s="73">
        <f>'Revenu fiscal Indice fiscale'!I57</f>
        <v>70</v>
      </c>
      <c r="D57" s="74">
        <v>1.5</v>
      </c>
      <c r="E57" s="75">
        <v>2.65</v>
      </c>
      <c r="F57" s="76">
        <v>3.7</v>
      </c>
      <c r="G57" s="77"/>
      <c r="H57" s="76"/>
      <c r="I57" s="78">
        <v>150</v>
      </c>
      <c r="J57" s="10"/>
    </row>
    <row r="58" spans="1:10" ht="20.100000000000001" customHeight="1" thickBot="1">
      <c r="A58" s="79" t="s">
        <v>68</v>
      </c>
      <c r="B58" s="262">
        <f>SUM(B5:B57)</f>
        <v>172021</v>
      </c>
      <c r="C58" s="80">
        <f>'Revenu fiscal Indice fiscale'!I58</f>
        <v>65.361718295697415</v>
      </c>
      <c r="D58" s="81">
        <v>39</v>
      </c>
      <c r="E58" s="81">
        <v>53</v>
      </c>
      <c r="F58" s="81">
        <v>46</v>
      </c>
      <c r="G58" s="81">
        <v>5</v>
      </c>
      <c r="H58" s="81">
        <v>4</v>
      </c>
      <c r="I58" s="82">
        <v>49</v>
      </c>
      <c r="J58" s="10"/>
    </row>
    <row r="59" spans="1:10" s="264" customFormat="1" ht="18" customHeight="1" thickBot="1">
      <c r="A59" s="271" t="s">
        <v>71</v>
      </c>
      <c r="B59" s="272"/>
      <c r="C59" s="272"/>
      <c r="D59" s="272"/>
      <c r="E59" s="272"/>
      <c r="F59" s="272"/>
      <c r="G59" s="272"/>
      <c r="H59" s="272"/>
      <c r="I59" s="273"/>
      <c r="J59" s="263"/>
    </row>
    <row r="60" spans="1:10">
      <c r="A60" s="15"/>
      <c r="B60" s="15"/>
      <c r="C60" s="16"/>
      <c r="D60" s="17"/>
      <c r="E60" s="17"/>
      <c r="F60" s="17"/>
      <c r="G60" s="17"/>
      <c r="H60" s="17"/>
      <c r="I60" s="17"/>
      <c r="J60" s="10"/>
    </row>
    <row r="61" spans="1:10">
      <c r="A61" s="15"/>
      <c r="B61" s="15"/>
      <c r="C61" s="16"/>
      <c r="D61" s="17"/>
      <c r="E61" s="17"/>
      <c r="F61" s="17"/>
      <c r="G61" s="17"/>
      <c r="H61" s="17"/>
      <c r="I61" s="17"/>
      <c r="J61" s="10"/>
    </row>
    <row r="62" spans="1:10">
      <c r="A62" s="15"/>
      <c r="B62" s="15"/>
      <c r="C62" s="16"/>
      <c r="D62" s="17"/>
      <c r="E62" s="17"/>
      <c r="F62" s="17"/>
      <c r="G62" s="17"/>
      <c r="H62" s="17"/>
      <c r="I62" s="17"/>
      <c r="J62" s="10"/>
    </row>
    <row r="63" spans="1:10">
      <c r="A63" s="18"/>
      <c r="B63" s="18"/>
      <c r="D63" s="10"/>
      <c r="E63" s="10"/>
      <c r="F63" s="10"/>
      <c r="G63" s="10"/>
      <c r="H63" s="10"/>
      <c r="I63" s="10"/>
      <c r="J63" s="10"/>
    </row>
  </sheetData>
  <sheetProtection sheet="1" objects="1" scenarios="1"/>
  <mergeCells count="3">
    <mergeCell ref="F2:G2"/>
    <mergeCell ref="A2:A4"/>
    <mergeCell ref="A59:I59"/>
  </mergeCells>
  <phoneticPr fontId="0" type="noConversion"/>
  <printOptions horizontalCentered="1"/>
  <pageMargins left="0.19685039370078741" right="0.19685039370078741" top="0.59055118110236227" bottom="0.39370078740157483" header="0.51181102362204722" footer="0.51181102362204722"/>
  <pageSetup paperSize="9" scale="85" orientation="portrait" horizontalDpi="300" verticalDpi="300" r:id="rId1"/>
  <headerFooter alignWithMargins="0">
    <oddFooter xml:space="preserve">&amp;L&amp;"MS Sans Serif,Italique"&amp;6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1"/>
  <sheetViews>
    <sheetView zoomScale="150" zoomScaleNormal="150" workbookViewId="0">
      <pane xSplit="1" ySplit="4" topLeftCell="B5" activePane="bottomRight" state="frozen"/>
      <selection pane="topRight" activeCell="C1" sqref="C1"/>
      <selection pane="bottomLeft" activeCell="A5" sqref="A5"/>
      <selection pane="bottomRight"/>
    </sheetView>
  </sheetViews>
  <sheetFormatPr baseColWidth="10" defaultColWidth="10.7109375" defaultRowHeight="12.75"/>
  <cols>
    <col min="1" max="1" width="20.7109375" style="10" customWidth="1"/>
    <col min="2" max="2" width="11.7109375" style="10" customWidth="1"/>
    <col min="3" max="3" width="9.28515625" style="10" customWidth="1"/>
    <col min="4" max="5" width="10.7109375" style="10" customWidth="1"/>
    <col min="6" max="6" width="11.7109375" style="10" customWidth="1"/>
    <col min="7" max="7" width="9.28515625" style="10" customWidth="1"/>
    <col min="8" max="8" width="9.7109375" style="10" customWidth="1"/>
    <col min="9" max="9" width="11.7109375" style="10" customWidth="1"/>
    <col min="10" max="10" width="9.28515625" style="10" customWidth="1"/>
    <col min="11" max="16384" width="10.7109375" style="10"/>
  </cols>
  <sheetData>
    <row r="1" spans="1:10" s="21" customFormat="1" ht="20.100000000000001" customHeight="1" thickBot="1">
      <c r="A1" s="169" t="s">
        <v>164</v>
      </c>
      <c r="B1" s="170"/>
      <c r="C1" s="170"/>
      <c r="D1" s="22"/>
      <c r="E1" s="22"/>
      <c r="F1" s="22"/>
      <c r="G1" s="22"/>
      <c r="H1" s="22"/>
      <c r="I1" s="22"/>
      <c r="J1" s="23"/>
    </row>
    <row r="2" spans="1:10" ht="12.6" customHeight="1" thickBot="1">
      <c r="A2" s="274" t="s">
        <v>0</v>
      </c>
      <c r="B2" s="277" t="s">
        <v>181</v>
      </c>
      <c r="C2" s="278"/>
      <c r="D2" s="84" t="s">
        <v>180</v>
      </c>
      <c r="E2" s="83"/>
      <c r="F2" s="277" t="s">
        <v>76</v>
      </c>
      <c r="G2" s="278"/>
      <c r="H2" s="281" t="s">
        <v>184</v>
      </c>
      <c r="I2" s="277" t="s">
        <v>166</v>
      </c>
      <c r="J2" s="278"/>
    </row>
    <row r="3" spans="1:10" ht="12.6" customHeight="1" thickBot="1">
      <c r="A3" s="275"/>
      <c r="B3" s="279"/>
      <c r="C3" s="280"/>
      <c r="D3" s="281" t="s">
        <v>182</v>
      </c>
      <c r="E3" s="281" t="s">
        <v>183</v>
      </c>
      <c r="F3" s="279"/>
      <c r="G3" s="280"/>
      <c r="H3" s="282"/>
      <c r="I3" s="279"/>
      <c r="J3" s="280"/>
    </row>
    <row r="4" spans="1:10" ht="12.6" customHeight="1" thickBot="1">
      <c r="A4" s="276"/>
      <c r="B4" s="85" t="s">
        <v>70</v>
      </c>
      <c r="C4" s="85" t="s">
        <v>77</v>
      </c>
      <c r="D4" s="282"/>
      <c r="E4" s="282"/>
      <c r="F4" s="85" t="s">
        <v>70</v>
      </c>
      <c r="G4" s="85" t="s">
        <v>77</v>
      </c>
      <c r="H4" s="282"/>
      <c r="I4" s="85" t="s">
        <v>70</v>
      </c>
      <c r="J4" s="85" t="s">
        <v>77</v>
      </c>
    </row>
    <row r="5" spans="1:10" ht="14.25" customHeight="1">
      <c r="A5" s="217" t="s">
        <v>15</v>
      </c>
      <c r="B5" s="212">
        <v>77270512</v>
      </c>
      <c r="C5" s="86">
        <v>2354.444437673299</v>
      </c>
      <c r="D5" s="86">
        <v>1572441</v>
      </c>
      <c r="E5" s="86">
        <v>5527043</v>
      </c>
      <c r="F5" s="86">
        <v>54122899</v>
      </c>
      <c r="G5" s="86">
        <v>1649.1330936347847</v>
      </c>
      <c r="H5" s="86">
        <v>2414441</v>
      </c>
      <c r="I5" s="86">
        <f>H5+F5+B5</f>
        <v>133807852</v>
      </c>
      <c r="J5" s="87">
        <v>4077.1459215698223</v>
      </c>
    </row>
    <row r="6" spans="1:10" ht="14.25" customHeight="1">
      <c r="A6" s="187" t="s">
        <v>16</v>
      </c>
      <c r="B6" s="213">
        <v>6480947</v>
      </c>
      <c r="C6" s="89">
        <v>2627.0559383867044</v>
      </c>
      <c r="D6" s="89">
        <v>33464</v>
      </c>
      <c r="E6" s="88">
        <v>309444</v>
      </c>
      <c r="F6" s="88">
        <v>323737</v>
      </c>
      <c r="G6" s="89">
        <v>131.22699635184435</v>
      </c>
      <c r="H6" s="88">
        <v>1598</v>
      </c>
      <c r="I6" s="89">
        <f t="shared" ref="I6:I23" si="0">H6+F6+B6</f>
        <v>6806282</v>
      </c>
      <c r="J6" s="90">
        <v>2758.9306850425619</v>
      </c>
    </row>
    <row r="7" spans="1:10" ht="14.25" customHeight="1">
      <c r="A7" s="187" t="s">
        <v>18</v>
      </c>
      <c r="B7" s="213">
        <v>9032353</v>
      </c>
      <c r="C7" s="89">
        <v>2908.9703703703703</v>
      </c>
      <c r="D7" s="89">
        <v>63668</v>
      </c>
      <c r="E7" s="88">
        <v>131535</v>
      </c>
      <c r="F7" s="88">
        <v>637640</v>
      </c>
      <c r="G7" s="89">
        <v>205.35909822866344</v>
      </c>
      <c r="H7" s="88">
        <v>97737</v>
      </c>
      <c r="I7" s="89">
        <f t="shared" si="0"/>
        <v>9767730</v>
      </c>
      <c r="J7" s="90">
        <v>3145.8067632850243</v>
      </c>
    </row>
    <row r="8" spans="1:10" ht="14.25" customHeight="1">
      <c r="A8" s="188" t="s">
        <v>72</v>
      </c>
      <c r="B8" s="213">
        <v>8878632</v>
      </c>
      <c r="C8" s="89">
        <v>1828.3838550247117</v>
      </c>
      <c r="D8" s="89">
        <v>220703</v>
      </c>
      <c r="E8" s="88">
        <v>303180</v>
      </c>
      <c r="F8" s="88">
        <v>4553804</v>
      </c>
      <c r="G8" s="89">
        <v>937.7685337726524</v>
      </c>
      <c r="H8" s="88">
        <v>319923</v>
      </c>
      <c r="I8" s="89">
        <f t="shared" si="0"/>
        <v>13752359</v>
      </c>
      <c r="J8" s="90">
        <v>2832.0343904448105</v>
      </c>
    </row>
    <row r="9" spans="1:10" ht="14.25" customHeight="1">
      <c r="A9" s="187" t="s">
        <v>19</v>
      </c>
      <c r="B9" s="213">
        <v>2815000</v>
      </c>
      <c r="C9" s="89">
        <v>1874.167776298269</v>
      </c>
      <c r="D9" s="89">
        <v>14271</v>
      </c>
      <c r="E9" s="88">
        <v>70623</v>
      </c>
      <c r="F9" s="88">
        <v>981061</v>
      </c>
      <c r="G9" s="89">
        <v>653.16977363515309</v>
      </c>
      <c r="H9" s="88">
        <v>26559</v>
      </c>
      <c r="I9" s="89">
        <f t="shared" si="0"/>
        <v>3822620</v>
      </c>
      <c r="J9" s="90">
        <v>2545.0199733688414</v>
      </c>
    </row>
    <row r="10" spans="1:10" ht="14.25" customHeight="1">
      <c r="A10" s="187" t="s">
        <v>20</v>
      </c>
      <c r="B10" s="213">
        <v>4064005</v>
      </c>
      <c r="C10" s="89">
        <v>2125.5256276150626</v>
      </c>
      <c r="D10" s="89">
        <v>37033</v>
      </c>
      <c r="E10" s="88">
        <v>126117</v>
      </c>
      <c r="F10" s="88">
        <v>211154</v>
      </c>
      <c r="G10" s="89">
        <v>110.43619246861925</v>
      </c>
      <c r="H10" s="88">
        <v>86507</v>
      </c>
      <c r="I10" s="89">
        <f t="shared" si="0"/>
        <v>4361666</v>
      </c>
      <c r="J10" s="90">
        <v>2281.2060669456068</v>
      </c>
    </row>
    <row r="11" spans="1:10" ht="14.25" customHeight="1">
      <c r="A11" s="187" t="s">
        <v>21</v>
      </c>
      <c r="B11" s="213">
        <v>909459</v>
      </c>
      <c r="C11" s="89">
        <v>3225.0319148936169</v>
      </c>
      <c r="D11" s="89">
        <v>0</v>
      </c>
      <c r="E11" s="88">
        <v>11070</v>
      </c>
      <c r="F11" s="88">
        <v>2372</v>
      </c>
      <c r="G11" s="89">
        <v>8.4113475177304959</v>
      </c>
      <c r="H11" s="88">
        <v>510</v>
      </c>
      <c r="I11" s="89">
        <f t="shared" si="0"/>
        <v>912341</v>
      </c>
      <c r="J11" s="90">
        <v>3235.2517730496452</v>
      </c>
    </row>
    <row r="12" spans="1:10" ht="14.25" customHeight="1">
      <c r="A12" s="187" t="s">
        <v>22</v>
      </c>
      <c r="B12" s="213">
        <v>8833817</v>
      </c>
      <c r="C12" s="89">
        <v>1996.7940777576853</v>
      </c>
      <c r="D12" s="89">
        <v>34762</v>
      </c>
      <c r="E12" s="88">
        <v>150344</v>
      </c>
      <c r="F12" s="88">
        <v>298807</v>
      </c>
      <c r="G12" s="89">
        <v>67.542269439421332</v>
      </c>
      <c r="H12" s="88">
        <v>0</v>
      </c>
      <c r="I12" s="89">
        <f t="shared" si="0"/>
        <v>9132624</v>
      </c>
      <c r="J12" s="90">
        <v>2064.3363471971065</v>
      </c>
    </row>
    <row r="13" spans="1:10" ht="14.25" customHeight="1">
      <c r="A13" s="187" t="s">
        <v>23</v>
      </c>
      <c r="B13" s="213">
        <v>1888500</v>
      </c>
      <c r="C13" s="89">
        <v>1971.2943632567849</v>
      </c>
      <c r="D13" s="89">
        <v>24812</v>
      </c>
      <c r="E13" s="88">
        <v>40376</v>
      </c>
      <c r="F13" s="88">
        <v>17823</v>
      </c>
      <c r="G13" s="89">
        <v>18.604384133611692</v>
      </c>
      <c r="H13" s="88">
        <v>0</v>
      </c>
      <c r="I13" s="89">
        <f t="shared" si="0"/>
        <v>1906323</v>
      </c>
      <c r="J13" s="90">
        <v>1989.8987473903967</v>
      </c>
    </row>
    <row r="14" spans="1:10" ht="14.25" customHeight="1">
      <c r="A14" s="187" t="s">
        <v>24</v>
      </c>
      <c r="B14" s="213">
        <v>10780901</v>
      </c>
      <c r="C14" s="89">
        <v>2170.5055365411718</v>
      </c>
      <c r="D14" s="89">
        <v>456895</v>
      </c>
      <c r="E14" s="88">
        <v>352250</v>
      </c>
      <c r="F14" s="88">
        <v>752340</v>
      </c>
      <c r="G14" s="89">
        <v>151.46768673243406</v>
      </c>
      <c r="H14" s="88">
        <v>164599</v>
      </c>
      <c r="I14" s="89">
        <f t="shared" si="0"/>
        <v>11697840</v>
      </c>
      <c r="J14" s="90">
        <v>2355.111737467284</v>
      </c>
    </row>
    <row r="15" spans="1:10" ht="14.25" customHeight="1">
      <c r="A15" s="187" t="s">
        <v>25</v>
      </c>
      <c r="B15" s="213">
        <v>10228781</v>
      </c>
      <c r="C15" s="89">
        <v>2262.0037593984962</v>
      </c>
      <c r="D15" s="89">
        <v>118295</v>
      </c>
      <c r="E15" s="88">
        <v>204005</v>
      </c>
      <c r="F15" s="88">
        <v>949230</v>
      </c>
      <c r="G15" s="89">
        <v>209.91375497567449</v>
      </c>
      <c r="H15" s="88">
        <v>84246</v>
      </c>
      <c r="I15" s="89">
        <f t="shared" si="0"/>
        <v>11262257</v>
      </c>
      <c r="J15" s="90">
        <v>2490.547766475011</v>
      </c>
    </row>
    <row r="16" spans="1:10" ht="14.25" customHeight="1">
      <c r="A16" s="187" t="s">
        <v>26</v>
      </c>
      <c r="B16" s="213">
        <v>12826889</v>
      </c>
      <c r="C16" s="89">
        <v>2294.6134168157423</v>
      </c>
      <c r="D16" s="89">
        <v>42312</v>
      </c>
      <c r="E16" s="88">
        <v>247336</v>
      </c>
      <c r="F16" s="88">
        <v>1067625</v>
      </c>
      <c r="G16" s="89">
        <v>190.98837209302326</v>
      </c>
      <c r="H16" s="88">
        <v>147146</v>
      </c>
      <c r="I16" s="89">
        <f t="shared" si="0"/>
        <v>14041660</v>
      </c>
      <c r="J16" s="90">
        <v>2511.9248658318425</v>
      </c>
    </row>
    <row r="17" spans="1:10" ht="14.25" customHeight="1">
      <c r="A17" s="187" t="s">
        <v>27</v>
      </c>
      <c r="B17" s="213">
        <v>5366762</v>
      </c>
      <c r="C17" s="89">
        <v>3375.3220125786165</v>
      </c>
      <c r="D17" s="89">
        <v>14527</v>
      </c>
      <c r="E17" s="88">
        <v>83765</v>
      </c>
      <c r="F17" s="88">
        <v>322435</v>
      </c>
      <c r="G17" s="89">
        <v>202.78930817610063</v>
      </c>
      <c r="H17" s="88">
        <v>17979</v>
      </c>
      <c r="I17" s="89">
        <f t="shared" si="0"/>
        <v>5707176</v>
      </c>
      <c r="J17" s="90">
        <v>3589.4188679245285</v>
      </c>
    </row>
    <row r="18" spans="1:10" ht="14.25" customHeight="1">
      <c r="A18" s="187" t="s">
        <v>28</v>
      </c>
      <c r="B18" s="213">
        <v>12281594</v>
      </c>
      <c r="C18" s="89">
        <v>2128.5258232235701</v>
      </c>
      <c r="D18" s="89">
        <v>123540</v>
      </c>
      <c r="E18" s="88">
        <v>496030</v>
      </c>
      <c r="F18" s="88">
        <v>673964</v>
      </c>
      <c r="G18" s="89">
        <v>116.80485268630849</v>
      </c>
      <c r="H18" s="88">
        <v>182297</v>
      </c>
      <c r="I18" s="89">
        <f t="shared" si="0"/>
        <v>13137855</v>
      </c>
      <c r="J18" s="90">
        <v>2276.9246100519931</v>
      </c>
    </row>
    <row r="19" spans="1:10" ht="14.25" customHeight="1">
      <c r="A19" s="187" t="s">
        <v>29</v>
      </c>
      <c r="B19" s="213">
        <v>12543825</v>
      </c>
      <c r="C19" s="89">
        <v>2738.8264192139736</v>
      </c>
      <c r="D19" s="89">
        <v>58959</v>
      </c>
      <c r="E19" s="88">
        <v>319095</v>
      </c>
      <c r="F19" s="88">
        <v>1135007</v>
      </c>
      <c r="G19" s="89">
        <v>247.81812227074235</v>
      </c>
      <c r="H19" s="88">
        <v>76</v>
      </c>
      <c r="I19" s="89">
        <f t="shared" si="0"/>
        <v>13678908</v>
      </c>
      <c r="J19" s="90">
        <v>2986.6611353711792</v>
      </c>
    </row>
    <row r="20" spans="1:10" ht="14.25" customHeight="1">
      <c r="A20" s="187" t="s">
        <v>30</v>
      </c>
      <c r="B20" s="213">
        <v>4075935</v>
      </c>
      <c r="C20" s="89">
        <v>2306.69779286927</v>
      </c>
      <c r="D20" s="89">
        <v>35376</v>
      </c>
      <c r="E20" s="88">
        <v>64915</v>
      </c>
      <c r="F20" s="88">
        <v>229005</v>
      </c>
      <c r="G20" s="89">
        <v>129.60101867572155</v>
      </c>
      <c r="H20" s="88">
        <v>7694</v>
      </c>
      <c r="I20" s="89">
        <f t="shared" si="0"/>
        <v>4312634</v>
      </c>
      <c r="J20" s="90">
        <v>2440.6530843237124</v>
      </c>
    </row>
    <row r="21" spans="1:10" ht="14.25" customHeight="1">
      <c r="A21" s="187" t="s">
        <v>31</v>
      </c>
      <c r="B21" s="213">
        <v>2850478</v>
      </c>
      <c r="C21" s="89">
        <v>2641.7775718257644</v>
      </c>
      <c r="D21" s="89">
        <v>16790</v>
      </c>
      <c r="E21" s="88">
        <v>24523</v>
      </c>
      <c r="F21" s="88">
        <v>45829</v>
      </c>
      <c r="G21" s="89">
        <v>42.473586654309543</v>
      </c>
      <c r="H21" s="88">
        <v>10138</v>
      </c>
      <c r="I21" s="89">
        <f t="shared" si="0"/>
        <v>2906445</v>
      </c>
      <c r="J21" s="90">
        <v>2693.6468952734012</v>
      </c>
    </row>
    <row r="22" spans="1:10" ht="14.25" customHeight="1">
      <c r="A22" s="187" t="s">
        <v>32</v>
      </c>
      <c r="B22" s="213">
        <v>134570</v>
      </c>
      <c r="C22" s="89">
        <v>1319.313725490196</v>
      </c>
      <c r="D22" s="89">
        <v>0</v>
      </c>
      <c r="E22" s="88">
        <v>0</v>
      </c>
      <c r="F22" s="88">
        <v>18797</v>
      </c>
      <c r="G22" s="89">
        <v>184.28431372549019</v>
      </c>
      <c r="H22" s="88">
        <v>0</v>
      </c>
      <c r="I22" s="89">
        <f t="shared" si="0"/>
        <v>153367</v>
      </c>
      <c r="J22" s="90">
        <v>1503.5980392156862</v>
      </c>
    </row>
    <row r="23" spans="1:10" ht="14.25" customHeight="1">
      <c r="A23" s="187" t="s">
        <v>33</v>
      </c>
      <c r="B23" s="213">
        <v>8271187</v>
      </c>
      <c r="C23" s="89">
        <v>2181.2202004219407</v>
      </c>
      <c r="D23" s="89">
        <v>21501</v>
      </c>
      <c r="E23" s="88">
        <v>145337</v>
      </c>
      <c r="F23" s="88">
        <v>1494032</v>
      </c>
      <c r="G23" s="89">
        <v>393.99578059071729</v>
      </c>
      <c r="H23" s="88">
        <v>34002</v>
      </c>
      <c r="I23" s="89">
        <f t="shared" si="0"/>
        <v>9799221</v>
      </c>
      <c r="J23" s="90">
        <v>2584.1827531645567</v>
      </c>
    </row>
    <row r="24" spans="1:10" ht="14.25" customHeight="1">
      <c r="A24" s="187" t="s">
        <v>34</v>
      </c>
      <c r="B24" s="213">
        <v>5040305</v>
      </c>
      <c r="C24" s="89">
        <v>2644.4412381951734</v>
      </c>
      <c r="D24" s="89">
        <v>7047</v>
      </c>
      <c r="E24" s="88">
        <v>50423</v>
      </c>
      <c r="F24" s="88">
        <v>172666</v>
      </c>
      <c r="G24" s="89">
        <v>90.590766002098633</v>
      </c>
      <c r="H24" s="88">
        <v>31899</v>
      </c>
      <c r="I24" s="89">
        <f t="shared" ref="I24:I58" si="1">H24+F24+B24</f>
        <v>5244870</v>
      </c>
      <c r="J24" s="90">
        <v>2751.7681007345227</v>
      </c>
    </row>
    <row r="25" spans="1:10" ht="14.25" customHeight="1">
      <c r="A25" s="187" t="s">
        <v>35</v>
      </c>
      <c r="B25" s="213">
        <v>5855573</v>
      </c>
      <c r="C25" s="89">
        <v>2392.9599509603595</v>
      </c>
      <c r="D25" s="89">
        <v>46372</v>
      </c>
      <c r="E25" s="88">
        <v>156927</v>
      </c>
      <c r="F25" s="88">
        <v>273953</v>
      </c>
      <c r="G25" s="89">
        <v>111.95463833265222</v>
      </c>
      <c r="H25" s="88">
        <v>0</v>
      </c>
      <c r="I25" s="89">
        <f t="shared" si="1"/>
        <v>6129526</v>
      </c>
      <c r="J25" s="90">
        <v>2504.9145892930119</v>
      </c>
    </row>
    <row r="26" spans="1:10" ht="14.25" customHeight="1">
      <c r="A26" s="187" t="s">
        <v>36</v>
      </c>
      <c r="B26" s="213">
        <v>299587</v>
      </c>
      <c r="C26" s="89">
        <v>1426.604761904762</v>
      </c>
      <c r="D26" s="89">
        <v>38953</v>
      </c>
      <c r="E26" s="88">
        <v>131</v>
      </c>
      <c r="F26" s="88">
        <v>61901</v>
      </c>
      <c r="G26" s="89">
        <v>294.76666666666665</v>
      </c>
      <c r="H26" s="88">
        <v>0</v>
      </c>
      <c r="I26" s="89">
        <f t="shared" si="1"/>
        <v>361488</v>
      </c>
      <c r="J26" s="90">
        <v>1721.3714285714286</v>
      </c>
    </row>
    <row r="27" spans="1:10" ht="14.25" customHeight="1">
      <c r="A27" s="187" t="s">
        <v>37</v>
      </c>
      <c r="B27" s="213">
        <v>362626</v>
      </c>
      <c r="C27" s="89">
        <v>1536.550847457627</v>
      </c>
      <c r="D27" s="89">
        <v>0</v>
      </c>
      <c r="E27" s="88">
        <v>14557</v>
      </c>
      <c r="F27" s="88">
        <v>3071</v>
      </c>
      <c r="G27" s="89">
        <v>13.01271186440678</v>
      </c>
      <c r="H27" s="88">
        <v>230</v>
      </c>
      <c r="I27" s="89">
        <f t="shared" si="1"/>
        <v>365927</v>
      </c>
      <c r="J27" s="90">
        <v>1550.5381355932204</v>
      </c>
    </row>
    <row r="28" spans="1:10" ht="14.25" customHeight="1">
      <c r="A28" s="187" t="s">
        <v>38</v>
      </c>
      <c r="B28" s="213">
        <v>724092</v>
      </c>
      <c r="C28" s="89">
        <v>2850.7559055118109</v>
      </c>
      <c r="D28" s="89">
        <v>9206</v>
      </c>
      <c r="E28" s="88">
        <v>6402</v>
      </c>
      <c r="F28" s="88">
        <v>42597</v>
      </c>
      <c r="G28" s="89">
        <v>167.70472440944883</v>
      </c>
      <c r="H28" s="88">
        <v>0</v>
      </c>
      <c r="I28" s="89">
        <f t="shared" si="1"/>
        <v>766689</v>
      </c>
      <c r="J28" s="90">
        <v>3018.4606299212596</v>
      </c>
    </row>
    <row r="29" spans="1:10" ht="14.25" customHeight="1">
      <c r="A29" s="188" t="s">
        <v>73</v>
      </c>
      <c r="B29" s="213">
        <v>20575210</v>
      </c>
      <c r="C29" s="89">
        <v>1893.8889911634758</v>
      </c>
      <c r="D29" s="89">
        <v>1615508</v>
      </c>
      <c r="E29" s="88">
        <v>332463</v>
      </c>
      <c r="F29" s="88">
        <v>2766486</v>
      </c>
      <c r="G29" s="89">
        <v>254.64709131075111</v>
      </c>
      <c r="H29" s="88">
        <v>115913</v>
      </c>
      <c r="I29" s="89">
        <f t="shared" si="1"/>
        <v>23457609</v>
      </c>
      <c r="J29" s="90">
        <v>2159.2055412371133</v>
      </c>
    </row>
    <row r="30" spans="1:10" ht="14.25" customHeight="1">
      <c r="A30" s="187" t="s">
        <v>39</v>
      </c>
      <c r="B30" s="213">
        <v>990595</v>
      </c>
      <c r="C30" s="89">
        <v>2196.4412416851442</v>
      </c>
      <c r="D30" s="89">
        <v>164286</v>
      </c>
      <c r="E30" s="88">
        <v>20232</v>
      </c>
      <c r="F30" s="88">
        <v>51512</v>
      </c>
      <c r="G30" s="89">
        <v>114.21729490022173</v>
      </c>
      <c r="H30" s="88">
        <v>0</v>
      </c>
      <c r="I30" s="89">
        <f t="shared" si="1"/>
        <v>1042107</v>
      </c>
      <c r="J30" s="90">
        <v>2310.6585365853657</v>
      </c>
    </row>
    <row r="31" spans="1:10" ht="14.25" customHeight="1">
      <c r="A31" s="187" t="s">
        <v>40</v>
      </c>
      <c r="B31" s="213">
        <v>1094520</v>
      </c>
      <c r="C31" s="89">
        <v>1663.4042553191489</v>
      </c>
      <c r="D31" s="89">
        <v>44338</v>
      </c>
      <c r="E31" s="88">
        <v>12035</v>
      </c>
      <c r="F31" s="88">
        <v>45317</v>
      </c>
      <c r="G31" s="89">
        <v>68.870820668693014</v>
      </c>
      <c r="H31" s="88">
        <v>3815</v>
      </c>
      <c r="I31" s="89">
        <f t="shared" si="1"/>
        <v>1143652</v>
      </c>
      <c r="J31" s="90">
        <v>1738.0729483282676</v>
      </c>
    </row>
    <row r="32" spans="1:10" ht="14.25" customHeight="1">
      <c r="A32" s="187" t="s">
        <v>41</v>
      </c>
      <c r="B32" s="213">
        <v>4338880</v>
      </c>
      <c r="C32" s="89">
        <v>1972.2181818181818</v>
      </c>
      <c r="D32" s="89">
        <v>31337</v>
      </c>
      <c r="E32" s="88">
        <v>115203</v>
      </c>
      <c r="F32" s="88">
        <v>168680</v>
      </c>
      <c r="G32" s="89">
        <v>76.672727272727272</v>
      </c>
      <c r="H32" s="88">
        <v>60898</v>
      </c>
      <c r="I32" s="89">
        <f t="shared" si="1"/>
        <v>4568458</v>
      </c>
      <c r="J32" s="90">
        <v>2076.5718181818183</v>
      </c>
    </row>
    <row r="33" spans="1:10" ht="14.25" customHeight="1">
      <c r="A33" s="187" t="s">
        <v>42</v>
      </c>
      <c r="B33" s="213">
        <v>4248463</v>
      </c>
      <c r="C33" s="89">
        <v>2402.9768099547509</v>
      </c>
      <c r="D33" s="89">
        <v>12229</v>
      </c>
      <c r="E33" s="88">
        <v>51401</v>
      </c>
      <c r="F33" s="88">
        <v>169500</v>
      </c>
      <c r="G33" s="89">
        <v>95.871040723981906</v>
      </c>
      <c r="H33" s="88">
        <v>4767</v>
      </c>
      <c r="I33" s="89">
        <f t="shared" si="1"/>
        <v>4422730</v>
      </c>
      <c r="J33" s="90">
        <v>2501.544117647059</v>
      </c>
    </row>
    <row r="34" spans="1:10" ht="14.25" customHeight="1">
      <c r="A34" s="187" t="s">
        <v>43</v>
      </c>
      <c r="B34" s="213">
        <v>2992173</v>
      </c>
      <c r="C34" s="89">
        <v>1864.2822429906541</v>
      </c>
      <c r="D34" s="89">
        <v>18292</v>
      </c>
      <c r="E34" s="88">
        <v>34047</v>
      </c>
      <c r="F34" s="88">
        <v>304081</v>
      </c>
      <c r="G34" s="89">
        <v>189.45856697819315</v>
      </c>
      <c r="H34" s="88">
        <v>0</v>
      </c>
      <c r="I34" s="89">
        <f t="shared" si="1"/>
        <v>3296254</v>
      </c>
      <c r="J34" s="90">
        <v>2053.7408099688473</v>
      </c>
    </row>
    <row r="35" spans="1:10" ht="14.25" customHeight="1">
      <c r="A35" s="187" t="s">
        <v>44</v>
      </c>
      <c r="B35" s="213">
        <v>883936</v>
      </c>
      <c r="C35" s="89">
        <v>1999.8552036199094</v>
      </c>
      <c r="D35" s="89">
        <v>1845</v>
      </c>
      <c r="E35" s="88">
        <v>7168</v>
      </c>
      <c r="F35" s="88">
        <v>-16933</v>
      </c>
      <c r="G35" s="89">
        <v>-38.309954751131222</v>
      </c>
      <c r="H35" s="88">
        <v>0</v>
      </c>
      <c r="I35" s="89">
        <f t="shared" si="1"/>
        <v>867003</v>
      </c>
      <c r="J35" s="90">
        <v>1961.5452488687783</v>
      </c>
    </row>
    <row r="36" spans="1:10" ht="14.25" customHeight="1">
      <c r="A36" s="187" t="s">
        <v>45</v>
      </c>
      <c r="B36" s="213">
        <v>608017</v>
      </c>
      <c r="C36" s="89">
        <v>2827.986046511628</v>
      </c>
      <c r="D36" s="89">
        <v>218</v>
      </c>
      <c r="E36" s="88">
        <v>281</v>
      </c>
      <c r="F36" s="88">
        <v>9325</v>
      </c>
      <c r="G36" s="89">
        <v>43.372093023255815</v>
      </c>
      <c r="H36" s="88">
        <v>0</v>
      </c>
      <c r="I36" s="89">
        <f t="shared" si="1"/>
        <v>617342</v>
      </c>
      <c r="J36" s="90">
        <v>2871.3581395348838</v>
      </c>
    </row>
    <row r="37" spans="1:10" ht="14.25" customHeight="1">
      <c r="A37" s="187" t="s">
        <v>46</v>
      </c>
      <c r="B37" s="213">
        <v>2372373</v>
      </c>
      <c r="C37" s="89">
        <v>1983.589464882943</v>
      </c>
      <c r="D37" s="89">
        <v>8439</v>
      </c>
      <c r="E37" s="88">
        <v>27664</v>
      </c>
      <c r="F37" s="88">
        <v>34199</v>
      </c>
      <c r="G37" s="89">
        <v>28.59448160535117</v>
      </c>
      <c r="H37" s="88">
        <v>0</v>
      </c>
      <c r="I37" s="89">
        <f t="shared" si="1"/>
        <v>2406572</v>
      </c>
      <c r="J37" s="90">
        <v>2012.1839464882944</v>
      </c>
    </row>
    <row r="38" spans="1:10" ht="14.25" customHeight="1">
      <c r="A38" s="187" t="s">
        <v>47</v>
      </c>
      <c r="B38" s="213">
        <v>1823179</v>
      </c>
      <c r="C38" s="89">
        <v>2299.0907944514502</v>
      </c>
      <c r="D38" s="89">
        <v>2641</v>
      </c>
      <c r="E38" s="88">
        <v>23668</v>
      </c>
      <c r="F38" s="88">
        <v>48801</v>
      </c>
      <c r="G38" s="89">
        <v>61.539722572509454</v>
      </c>
      <c r="H38" s="88">
        <v>0</v>
      </c>
      <c r="I38" s="89">
        <f t="shared" si="1"/>
        <v>1871980</v>
      </c>
      <c r="J38" s="90">
        <v>2360.6305170239598</v>
      </c>
    </row>
    <row r="39" spans="1:10" ht="14.25" customHeight="1">
      <c r="A39" s="187" t="s">
        <v>48</v>
      </c>
      <c r="B39" s="213">
        <v>2468902</v>
      </c>
      <c r="C39" s="89">
        <v>2196.5320284697509</v>
      </c>
      <c r="D39" s="89">
        <v>204039</v>
      </c>
      <c r="E39" s="88">
        <v>58133</v>
      </c>
      <c r="F39" s="88">
        <v>493584</v>
      </c>
      <c r="G39" s="89">
        <v>439.13167259786479</v>
      </c>
      <c r="H39" s="88">
        <v>11996</v>
      </c>
      <c r="I39" s="89">
        <f t="shared" si="1"/>
        <v>2974482</v>
      </c>
      <c r="J39" s="90">
        <v>2646.3362989323841</v>
      </c>
    </row>
    <row r="40" spans="1:10" ht="14.25" customHeight="1">
      <c r="A40" s="187" t="s">
        <v>49</v>
      </c>
      <c r="B40" s="213">
        <v>182963</v>
      </c>
      <c r="C40" s="89">
        <v>1776.3398058252428</v>
      </c>
      <c r="D40" s="89">
        <v>1981</v>
      </c>
      <c r="E40" s="88">
        <v>3866</v>
      </c>
      <c r="F40" s="88">
        <v>12473</v>
      </c>
      <c r="G40" s="89">
        <v>121.09708737864078</v>
      </c>
      <c r="H40" s="88">
        <v>0</v>
      </c>
      <c r="I40" s="89">
        <f t="shared" si="1"/>
        <v>195436</v>
      </c>
      <c r="J40" s="90">
        <v>1897.4368932038835</v>
      </c>
    </row>
    <row r="41" spans="1:10" ht="14.25" customHeight="1">
      <c r="A41" s="187" t="s">
        <v>50</v>
      </c>
      <c r="B41" s="213">
        <v>3422005</v>
      </c>
      <c r="C41" s="89">
        <v>2160.3566919191921</v>
      </c>
      <c r="D41" s="89">
        <v>428075</v>
      </c>
      <c r="E41" s="88">
        <v>105613</v>
      </c>
      <c r="F41" s="88">
        <v>409537</v>
      </c>
      <c r="G41" s="89">
        <v>258.54608585858585</v>
      </c>
      <c r="H41" s="88">
        <v>78281</v>
      </c>
      <c r="I41" s="89">
        <f t="shared" si="1"/>
        <v>3909823</v>
      </c>
      <c r="J41" s="90">
        <v>2468.3226010101012</v>
      </c>
    </row>
    <row r="42" spans="1:10" ht="14.25" customHeight="1">
      <c r="A42" s="187" t="s">
        <v>51</v>
      </c>
      <c r="B42" s="213">
        <v>2118335</v>
      </c>
      <c r="C42" s="89">
        <v>2577.0498783454987</v>
      </c>
      <c r="D42" s="89">
        <v>5401</v>
      </c>
      <c r="E42" s="88">
        <v>29203</v>
      </c>
      <c r="F42" s="88">
        <v>27098</v>
      </c>
      <c r="G42" s="89">
        <v>32.965936739659369</v>
      </c>
      <c r="H42" s="88">
        <v>384</v>
      </c>
      <c r="I42" s="89">
        <f t="shared" si="1"/>
        <v>2145817</v>
      </c>
      <c r="J42" s="90">
        <v>2610.4829683698299</v>
      </c>
    </row>
    <row r="43" spans="1:10" ht="14.25" customHeight="1">
      <c r="A43" s="187" t="s">
        <v>52</v>
      </c>
      <c r="B43" s="213">
        <v>1628802</v>
      </c>
      <c r="C43" s="89">
        <v>2064.3878326996196</v>
      </c>
      <c r="D43" s="89">
        <v>50090</v>
      </c>
      <c r="E43" s="88">
        <v>51110</v>
      </c>
      <c r="F43" s="88">
        <v>69380</v>
      </c>
      <c r="G43" s="89">
        <v>87.934093789607104</v>
      </c>
      <c r="H43" s="88">
        <v>0</v>
      </c>
      <c r="I43" s="89">
        <f t="shared" si="1"/>
        <v>1698182</v>
      </c>
      <c r="J43" s="90">
        <v>2152.3219264892268</v>
      </c>
    </row>
    <row r="44" spans="1:10" ht="14.25" customHeight="1">
      <c r="A44" s="187" t="s">
        <v>53</v>
      </c>
      <c r="B44" s="213">
        <v>797170</v>
      </c>
      <c r="C44" s="89">
        <v>1898.0238095238096</v>
      </c>
      <c r="D44" s="89">
        <v>286</v>
      </c>
      <c r="E44" s="88">
        <v>55237</v>
      </c>
      <c r="F44" s="88">
        <v>68978</v>
      </c>
      <c r="G44" s="89">
        <v>164.23333333333332</v>
      </c>
      <c r="H44" s="88">
        <v>0</v>
      </c>
      <c r="I44" s="89">
        <f t="shared" si="1"/>
        <v>866148</v>
      </c>
      <c r="J44" s="90">
        <v>2062.2571428571428</v>
      </c>
    </row>
    <row r="45" spans="1:10" ht="14.25" customHeight="1">
      <c r="A45" s="187" t="s">
        <v>54</v>
      </c>
      <c r="B45" s="213">
        <v>1382986</v>
      </c>
      <c r="C45" s="89">
        <v>2085.9517345399699</v>
      </c>
      <c r="D45" s="89">
        <v>2318</v>
      </c>
      <c r="E45" s="88">
        <v>15795</v>
      </c>
      <c r="F45" s="88">
        <v>56281</v>
      </c>
      <c r="G45" s="89">
        <v>84.888386123680235</v>
      </c>
      <c r="H45" s="88">
        <v>632</v>
      </c>
      <c r="I45" s="89">
        <f t="shared" si="1"/>
        <v>1439899</v>
      </c>
      <c r="J45" s="90">
        <v>2171.793363499246</v>
      </c>
    </row>
    <row r="46" spans="1:10" ht="14.25" customHeight="1">
      <c r="A46" s="187" t="s">
        <v>55</v>
      </c>
      <c r="B46" s="213">
        <v>3190235</v>
      </c>
      <c r="C46" s="89">
        <v>2118.3499335989377</v>
      </c>
      <c r="D46" s="89">
        <v>130704</v>
      </c>
      <c r="E46" s="88">
        <v>103237</v>
      </c>
      <c r="F46" s="88">
        <v>470168</v>
      </c>
      <c r="G46" s="89">
        <v>312.19654714475433</v>
      </c>
      <c r="H46" s="88">
        <v>279</v>
      </c>
      <c r="I46" s="89">
        <f t="shared" si="1"/>
        <v>3660682</v>
      </c>
      <c r="J46" s="90">
        <v>2430.7317397078355</v>
      </c>
    </row>
    <row r="47" spans="1:10" ht="14.25" customHeight="1">
      <c r="A47" s="187" t="s">
        <v>56</v>
      </c>
      <c r="B47" s="213">
        <v>1421763</v>
      </c>
      <c r="C47" s="89">
        <v>2628.0277264325323</v>
      </c>
      <c r="D47" s="89">
        <v>4200</v>
      </c>
      <c r="E47" s="88">
        <v>15200</v>
      </c>
      <c r="F47" s="88">
        <v>18020</v>
      </c>
      <c r="G47" s="89">
        <v>33.3086876155268</v>
      </c>
      <c r="H47" s="88">
        <v>1603</v>
      </c>
      <c r="I47" s="89">
        <f t="shared" si="1"/>
        <v>1441386</v>
      </c>
      <c r="J47" s="90">
        <v>2664.2994454713494</v>
      </c>
    </row>
    <row r="48" spans="1:10" ht="14.25" customHeight="1">
      <c r="A48" s="187" t="s">
        <v>58</v>
      </c>
      <c r="B48" s="213">
        <v>25462554</v>
      </c>
      <c r="C48" s="89">
        <v>2516.8087377681131</v>
      </c>
      <c r="D48" s="89">
        <v>6569583</v>
      </c>
      <c r="E48" s="88">
        <v>903676</v>
      </c>
      <c r="F48" s="88">
        <v>15692298</v>
      </c>
      <c r="G48" s="89">
        <v>1551.0821389740042</v>
      </c>
      <c r="H48" s="88">
        <v>281057</v>
      </c>
      <c r="I48" s="89">
        <f t="shared" si="1"/>
        <v>41435909</v>
      </c>
      <c r="J48" s="90">
        <v>4095.6715429475139</v>
      </c>
    </row>
    <row r="49" spans="1:10" ht="14.25" customHeight="1">
      <c r="A49" s="187" t="s">
        <v>59</v>
      </c>
      <c r="B49" s="213">
        <v>3404462</v>
      </c>
      <c r="C49" s="89">
        <v>3155.2011121408714</v>
      </c>
      <c r="D49" s="89">
        <v>1313897</v>
      </c>
      <c r="E49" s="88">
        <v>56109</v>
      </c>
      <c r="F49" s="88">
        <v>582523</v>
      </c>
      <c r="G49" s="89">
        <v>539.87303058387397</v>
      </c>
      <c r="H49" s="88">
        <v>0</v>
      </c>
      <c r="I49" s="89">
        <f t="shared" si="1"/>
        <v>3986985</v>
      </c>
      <c r="J49" s="90">
        <v>3695.0741427247453</v>
      </c>
    </row>
    <row r="50" spans="1:10" ht="14.25" customHeight="1">
      <c r="A50" s="218" t="s">
        <v>60</v>
      </c>
      <c r="B50" s="213">
        <v>525682</v>
      </c>
      <c r="C50" s="89">
        <v>1612.5214723926381</v>
      </c>
      <c r="D50" s="89">
        <v>13526</v>
      </c>
      <c r="E50" s="88">
        <v>5020</v>
      </c>
      <c r="F50" s="88">
        <v>12856</v>
      </c>
      <c r="G50" s="89">
        <v>39.435582822085891</v>
      </c>
      <c r="H50" s="88">
        <v>0</v>
      </c>
      <c r="I50" s="89">
        <f t="shared" si="1"/>
        <v>538538</v>
      </c>
      <c r="J50" s="90">
        <v>1651.9570552147238</v>
      </c>
    </row>
    <row r="51" spans="1:10" ht="14.25" customHeight="1">
      <c r="A51" s="187" t="s">
        <v>61</v>
      </c>
      <c r="B51" s="213">
        <v>1281554</v>
      </c>
      <c r="C51" s="89">
        <v>1918.4940119760479</v>
      </c>
      <c r="D51" s="89">
        <v>33113</v>
      </c>
      <c r="E51" s="88">
        <v>2301</v>
      </c>
      <c r="F51" s="88">
        <v>60733</v>
      </c>
      <c r="G51" s="89">
        <v>90.917664670658681</v>
      </c>
      <c r="H51" s="88">
        <v>633</v>
      </c>
      <c r="I51" s="89">
        <f t="shared" si="1"/>
        <v>1342920</v>
      </c>
      <c r="J51" s="90">
        <v>2010.3592814371257</v>
      </c>
    </row>
    <row r="52" spans="1:10" ht="14.25" customHeight="1">
      <c r="A52" s="187" t="s">
        <v>62</v>
      </c>
      <c r="B52" s="213">
        <v>867163</v>
      </c>
      <c r="C52" s="89">
        <v>1939.9619686800895</v>
      </c>
      <c r="D52" s="89">
        <v>16859</v>
      </c>
      <c r="E52" s="88">
        <v>2458</v>
      </c>
      <c r="F52" s="88">
        <v>21609</v>
      </c>
      <c r="G52" s="89">
        <v>48.34228187919463</v>
      </c>
      <c r="H52" s="88">
        <v>3292</v>
      </c>
      <c r="I52" s="89">
        <f t="shared" si="1"/>
        <v>892064</v>
      </c>
      <c r="J52" s="90">
        <v>1995.668903803132</v>
      </c>
    </row>
    <row r="53" spans="1:10" ht="14.25" customHeight="1">
      <c r="A53" s="187" t="s">
        <v>63</v>
      </c>
      <c r="B53" s="213">
        <v>2341431</v>
      </c>
      <c r="C53" s="89">
        <v>1817.8812111801242</v>
      </c>
      <c r="D53" s="89">
        <v>112324</v>
      </c>
      <c r="E53" s="88">
        <v>26438</v>
      </c>
      <c r="F53" s="88">
        <v>222379</v>
      </c>
      <c r="G53" s="89">
        <v>172.65450310559007</v>
      </c>
      <c r="H53" s="88">
        <v>4021</v>
      </c>
      <c r="I53" s="89">
        <f t="shared" si="1"/>
        <v>2567831</v>
      </c>
      <c r="J53" s="90">
        <v>1993.6576086956522</v>
      </c>
    </row>
    <row r="54" spans="1:10" ht="14.25" customHeight="1">
      <c r="A54" s="187" t="s">
        <v>64</v>
      </c>
      <c r="B54" s="213">
        <v>394282</v>
      </c>
      <c r="C54" s="89">
        <v>1552.2913385826771</v>
      </c>
      <c r="D54" s="89">
        <v>3445</v>
      </c>
      <c r="E54" s="88">
        <v>1940</v>
      </c>
      <c r="F54" s="88">
        <v>37415</v>
      </c>
      <c r="G54" s="89">
        <v>147.3031496062992</v>
      </c>
      <c r="H54" s="88">
        <v>0</v>
      </c>
      <c r="I54" s="89">
        <f t="shared" si="1"/>
        <v>431697</v>
      </c>
      <c r="J54" s="90">
        <v>1699.5944881889764</v>
      </c>
    </row>
    <row r="55" spans="1:10" ht="14.25" customHeight="1">
      <c r="A55" s="187" t="s">
        <v>65</v>
      </c>
      <c r="B55" s="213">
        <v>84515407</v>
      </c>
      <c r="C55" s="89">
        <v>2248.8267521685912</v>
      </c>
      <c r="D55" s="89">
        <v>9686065</v>
      </c>
      <c r="E55" s="88">
        <v>3349379</v>
      </c>
      <c r="F55" s="88">
        <v>17337800</v>
      </c>
      <c r="G55" s="89">
        <v>461.33255281783835</v>
      </c>
      <c r="H55" s="88">
        <v>1653833</v>
      </c>
      <c r="I55" s="89">
        <f t="shared" si="1"/>
        <v>103507040</v>
      </c>
      <c r="J55" s="90">
        <v>2754.1652918950563</v>
      </c>
    </row>
    <row r="56" spans="1:10" ht="14.25" customHeight="1">
      <c r="A56" s="187" t="s">
        <v>66</v>
      </c>
      <c r="B56" s="213">
        <v>387603</v>
      </c>
      <c r="C56" s="89">
        <v>1663.5321888412018</v>
      </c>
      <c r="D56" s="89">
        <v>3602</v>
      </c>
      <c r="E56" s="88">
        <v>1222</v>
      </c>
      <c r="F56" s="88">
        <v>58830</v>
      </c>
      <c r="G56" s="89">
        <v>252.4892703862661</v>
      </c>
      <c r="H56" s="88">
        <v>0</v>
      </c>
      <c r="I56" s="89">
        <f t="shared" si="1"/>
        <v>446433</v>
      </c>
      <c r="J56" s="90">
        <v>1916.0214592274679</v>
      </c>
    </row>
    <row r="57" spans="1:10" ht="14.25" customHeight="1" thickBot="1">
      <c r="A57" s="197" t="s">
        <v>67</v>
      </c>
      <c r="B57" s="214">
        <v>2021632</v>
      </c>
      <c r="C57" s="95">
        <v>2077.7307297019529</v>
      </c>
      <c r="D57" s="95">
        <v>90523</v>
      </c>
      <c r="E57" s="94">
        <v>28558</v>
      </c>
      <c r="F57" s="94">
        <v>100686</v>
      </c>
      <c r="G57" s="95">
        <v>103.47995889003083</v>
      </c>
      <c r="H57" s="94">
        <v>4852</v>
      </c>
      <c r="I57" s="95">
        <f t="shared" si="1"/>
        <v>2127170</v>
      </c>
      <c r="J57" s="96">
        <v>2186.197327852004</v>
      </c>
    </row>
    <row r="58" spans="1:10" ht="20.100000000000001" customHeight="1" thickBot="1">
      <c r="A58" s="219" t="s">
        <v>68</v>
      </c>
      <c r="B58" s="215">
        <f>SUM(B5:B57)</f>
        <v>389558607</v>
      </c>
      <c r="C58" s="97">
        <v>2266.8789104324751</v>
      </c>
      <c r="D58" s="97">
        <f>SUM(D5:D57)</f>
        <v>23560091</v>
      </c>
      <c r="E58" s="97">
        <f>SUM(E5:E57)</f>
        <v>14274085</v>
      </c>
      <c r="F58" s="97">
        <f>SUM(F5:F57)</f>
        <v>107725365</v>
      </c>
      <c r="G58" s="97">
        <v>626.86423467250131</v>
      </c>
      <c r="H58" s="97">
        <f t="shared" ref="H58" si="2">SUM(H5:H57)</f>
        <v>5853837</v>
      </c>
      <c r="I58" s="97">
        <f t="shared" si="1"/>
        <v>503137809</v>
      </c>
      <c r="J58" s="98">
        <v>2927.8071842558538</v>
      </c>
    </row>
    <row r="59" spans="1:10" ht="18" customHeight="1" thickBot="1">
      <c r="A59" s="220" t="s">
        <v>165</v>
      </c>
      <c r="B59" s="216">
        <v>387070930</v>
      </c>
      <c r="C59" s="92">
        <v>2281.7197016623436</v>
      </c>
      <c r="D59" s="92">
        <v>19762419</v>
      </c>
      <c r="E59" s="92">
        <v>12596469</v>
      </c>
      <c r="F59" s="92">
        <v>123600883</v>
      </c>
      <c r="G59" s="92">
        <v>728.60695001178965</v>
      </c>
      <c r="H59" s="92">
        <v>5596956</v>
      </c>
      <c r="I59" s="92">
        <v>516268769</v>
      </c>
      <c r="J59" s="93">
        <v>3043.3197900848854</v>
      </c>
    </row>
    <row r="60" spans="1:10">
      <c r="C60" s="24"/>
      <c r="D60" s="24"/>
      <c r="E60" s="24"/>
      <c r="F60" s="25"/>
      <c r="G60" s="24"/>
      <c r="I60" s="24"/>
      <c r="J60" s="24"/>
    </row>
    <row r="61" spans="1:10">
      <c r="F61" s="24"/>
      <c r="I61" s="24"/>
    </row>
  </sheetData>
  <sheetProtection sheet="1" objects="1" scenarios="1"/>
  <mergeCells count="7">
    <mergeCell ref="A2:A4"/>
    <mergeCell ref="B2:C3"/>
    <mergeCell ref="I2:J3"/>
    <mergeCell ref="F2:G3"/>
    <mergeCell ref="D3:D4"/>
    <mergeCell ref="E3:E4"/>
    <mergeCell ref="H2:H4"/>
  </mergeCells>
  <printOptions horizontalCentered="1"/>
  <pageMargins left="0.19685039370078741" right="0.19685039370078741" top="0.59055118110236227" bottom="0.39370078740157483" header="0.31496062992125984" footer="0.31496062992125984"/>
  <pageSetup paperSize="9" scale="8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4"/>
  <sheetViews>
    <sheetView zoomScale="155" zoomScaleNormal="155" workbookViewId="0">
      <pane xSplit="1" ySplit="4" topLeftCell="B5" activePane="bottomRight" state="frozen"/>
      <selection pane="topRight" activeCell="C1" sqref="C1"/>
      <selection pane="bottomLeft" activeCell="A5" sqref="A5"/>
      <selection pane="bottomRight"/>
    </sheetView>
  </sheetViews>
  <sheetFormatPr baseColWidth="10" defaultColWidth="10.7109375" defaultRowHeight="11.25"/>
  <cols>
    <col min="1" max="1" width="20.7109375" style="17" customWidth="1"/>
    <col min="2" max="2" width="12.7109375" style="17" customWidth="1"/>
    <col min="3" max="3" width="10.7109375" style="17" customWidth="1"/>
    <col min="4" max="4" width="9.7109375" style="29" customWidth="1"/>
    <col min="5" max="6" width="11.7109375" style="29" customWidth="1"/>
    <col min="7" max="8" width="8.7109375" style="29" customWidth="1"/>
    <col min="9" max="10" width="8.7109375" style="17" customWidth="1"/>
    <col min="11" max="16384" width="10.7109375" style="17"/>
  </cols>
  <sheetData>
    <row r="1" spans="1:10" s="21" customFormat="1" ht="30" customHeight="1" thickBot="1">
      <c r="A1" s="164" t="s">
        <v>167</v>
      </c>
      <c r="B1" s="165"/>
      <c r="C1" s="165"/>
      <c r="D1" s="165"/>
      <c r="E1" s="165"/>
      <c r="F1" s="165"/>
      <c r="G1" s="165"/>
      <c r="H1" s="283" t="s">
        <v>168</v>
      </c>
      <c r="I1" s="283"/>
      <c r="J1" s="283"/>
    </row>
    <row r="2" spans="1:10" ht="12.6" customHeight="1" thickBot="1">
      <c r="A2" s="274" t="s">
        <v>0</v>
      </c>
      <c r="B2" s="99" t="s">
        <v>78</v>
      </c>
      <c r="C2" s="100" t="s">
        <v>79</v>
      </c>
      <c r="D2" s="100" t="s">
        <v>80</v>
      </c>
      <c r="E2" s="99" t="s">
        <v>81</v>
      </c>
      <c r="F2" s="99"/>
      <c r="G2" s="99" t="s">
        <v>82</v>
      </c>
      <c r="H2" s="284" t="s">
        <v>83</v>
      </c>
      <c r="I2" s="284"/>
      <c r="J2" s="100" t="s">
        <v>84</v>
      </c>
    </row>
    <row r="3" spans="1:10" ht="12.6" customHeight="1" thickBot="1">
      <c r="A3" s="275"/>
      <c r="B3" s="101" t="s">
        <v>85</v>
      </c>
      <c r="C3" s="101" t="s">
        <v>86</v>
      </c>
      <c r="D3" s="101" t="s">
        <v>87</v>
      </c>
      <c r="E3" s="102" t="s">
        <v>88</v>
      </c>
      <c r="F3" s="102"/>
      <c r="G3" s="101" t="s">
        <v>89</v>
      </c>
      <c r="H3" s="103">
        <v>2009</v>
      </c>
      <c r="I3" s="103">
        <v>2010</v>
      </c>
      <c r="J3" s="104" t="s">
        <v>169</v>
      </c>
    </row>
    <row r="4" spans="1:10" ht="12.6" customHeight="1" thickBot="1">
      <c r="A4" s="276"/>
      <c r="B4" s="105" t="s">
        <v>90</v>
      </c>
      <c r="C4" s="105" t="s">
        <v>91</v>
      </c>
      <c r="D4" s="119" t="s">
        <v>92</v>
      </c>
      <c r="E4" s="124" t="s">
        <v>0</v>
      </c>
      <c r="F4" s="121" t="s">
        <v>93</v>
      </c>
      <c r="G4" s="105" t="s">
        <v>13</v>
      </c>
      <c r="H4" s="105"/>
      <c r="I4" s="105"/>
      <c r="J4" s="106"/>
    </row>
    <row r="5" spans="1:10" ht="14.25" customHeight="1">
      <c r="A5" s="129" t="s">
        <v>15</v>
      </c>
      <c r="B5" s="135">
        <v>203665419.34565198</v>
      </c>
      <c r="C5" s="136">
        <v>6205.7167904461439</v>
      </c>
      <c r="D5" s="137">
        <f t="shared" ref="D5:D36" si="0">(C5/$C$58*100)</f>
        <v>130.9177004074665</v>
      </c>
      <c r="E5" s="125">
        <v>70171028</v>
      </c>
      <c r="F5" s="1">
        <v>147354878</v>
      </c>
      <c r="G5" s="42">
        <f>E5/F5*100</f>
        <v>47.620430997879822</v>
      </c>
      <c r="H5" s="146">
        <v>62</v>
      </c>
      <c r="I5" s="147">
        <v>62</v>
      </c>
      <c r="J5" s="148"/>
    </row>
    <row r="6" spans="1:10" ht="14.25" customHeight="1">
      <c r="A6" s="130" t="s">
        <v>16</v>
      </c>
      <c r="B6" s="138">
        <v>12445417.855949821</v>
      </c>
      <c r="C6" s="139">
        <v>5044.757947284078</v>
      </c>
      <c r="D6" s="140">
        <f t="shared" si="0"/>
        <v>106.42575738994391</v>
      </c>
      <c r="E6" s="125">
        <v>6138039</v>
      </c>
      <c r="F6" s="1">
        <v>12096319</v>
      </c>
      <c r="G6" s="42">
        <f t="shared" ref="G6:G58" si="1">E6/F6*100</f>
        <v>50.743031826458939</v>
      </c>
      <c r="H6" s="149">
        <v>65</v>
      </c>
      <c r="I6" s="150">
        <v>65</v>
      </c>
      <c r="J6" s="151"/>
    </row>
    <row r="7" spans="1:10" ht="14.25" customHeight="1">
      <c r="A7" s="130" t="s">
        <v>18</v>
      </c>
      <c r="B7" s="138">
        <v>19560808.85622941</v>
      </c>
      <c r="C7" s="139">
        <v>6299.7774094136585</v>
      </c>
      <c r="D7" s="140">
        <f t="shared" si="0"/>
        <v>132.90203200846511</v>
      </c>
      <c r="E7" s="125">
        <v>8837150</v>
      </c>
      <c r="F7" s="1">
        <v>18851250</v>
      </c>
      <c r="G7" s="42">
        <f t="shared" si="1"/>
        <v>46.878323718586302</v>
      </c>
      <c r="H7" s="149">
        <v>61</v>
      </c>
      <c r="I7" s="150">
        <v>61</v>
      </c>
      <c r="J7" s="151"/>
    </row>
    <row r="8" spans="1:10" ht="14.25" customHeight="1">
      <c r="A8" s="131" t="s">
        <v>72</v>
      </c>
      <c r="B8" s="138">
        <v>25826788.296207167</v>
      </c>
      <c r="C8" s="139">
        <v>5318.5313624808832</v>
      </c>
      <c r="D8" s="140">
        <f t="shared" si="0"/>
        <v>112.20136513366879</v>
      </c>
      <c r="E8" s="125">
        <v>8354749</v>
      </c>
      <c r="F8" s="1">
        <v>20971762</v>
      </c>
      <c r="G8" s="42">
        <f t="shared" si="1"/>
        <v>39.838087996611826</v>
      </c>
      <c r="H8" s="149">
        <v>52</v>
      </c>
      <c r="I8" s="150">
        <v>52</v>
      </c>
      <c r="J8" s="151"/>
    </row>
    <row r="9" spans="1:10" ht="14.25" customHeight="1">
      <c r="A9" s="130" t="s">
        <v>19</v>
      </c>
      <c r="B9" s="138">
        <v>6848784.7929195659</v>
      </c>
      <c r="C9" s="139">
        <v>4559.7768261781393</v>
      </c>
      <c r="D9" s="140">
        <f t="shared" si="0"/>
        <v>96.194447251206512</v>
      </c>
      <c r="E9" s="125">
        <v>2730106</v>
      </c>
      <c r="F9" s="1">
        <v>5837243</v>
      </c>
      <c r="G9" s="42">
        <f t="shared" si="1"/>
        <v>46.770470237404879</v>
      </c>
      <c r="H9" s="149">
        <v>61</v>
      </c>
      <c r="I9" s="150">
        <v>61</v>
      </c>
      <c r="J9" s="151"/>
    </row>
    <row r="10" spans="1:10" ht="14.25" customHeight="1">
      <c r="A10" s="130" t="s">
        <v>20</v>
      </c>
      <c r="B10" s="138">
        <v>7164804.6720901923</v>
      </c>
      <c r="C10" s="139">
        <v>3747.2827782898494</v>
      </c>
      <c r="D10" s="140">
        <f t="shared" si="0"/>
        <v>79.053824187639066</v>
      </c>
      <c r="E10" s="125">
        <v>3900855</v>
      </c>
      <c r="F10" s="1">
        <v>6867541</v>
      </c>
      <c r="G10" s="42">
        <f t="shared" si="1"/>
        <v>56.801335441608579</v>
      </c>
      <c r="H10" s="149">
        <v>74</v>
      </c>
      <c r="I10" s="150">
        <v>74</v>
      </c>
      <c r="J10" s="151"/>
    </row>
    <row r="11" spans="1:10" ht="14.25" customHeight="1">
      <c r="A11" s="130" t="s">
        <v>21</v>
      </c>
      <c r="B11" s="138">
        <v>1587283.7288481966</v>
      </c>
      <c r="C11" s="139">
        <v>5628.6657051354487</v>
      </c>
      <c r="D11" s="140">
        <f t="shared" si="0"/>
        <v>118.74405412976104</v>
      </c>
      <c r="E11" s="125">
        <v>898388</v>
      </c>
      <c r="F11" s="1">
        <v>1585651</v>
      </c>
      <c r="G11" s="42">
        <f t="shared" si="1"/>
        <v>56.657360289243975</v>
      </c>
      <c r="H11" s="149">
        <v>73</v>
      </c>
      <c r="I11" s="150">
        <v>70</v>
      </c>
      <c r="J11" s="152">
        <f t="shared" ref="J11:J54" si="2">I11-H11</f>
        <v>-3</v>
      </c>
    </row>
    <row r="12" spans="1:10" ht="14.25" customHeight="1">
      <c r="A12" s="130" t="s">
        <v>22</v>
      </c>
      <c r="B12" s="138">
        <v>19358258.777983487</v>
      </c>
      <c r="C12" s="139">
        <v>4375.7366134682388</v>
      </c>
      <c r="D12" s="140">
        <f t="shared" si="0"/>
        <v>92.311878606183157</v>
      </c>
      <c r="E12" s="125">
        <v>8648711</v>
      </c>
      <c r="F12" s="1">
        <v>19014712</v>
      </c>
      <c r="G12" s="42">
        <f t="shared" si="1"/>
        <v>45.484312357715432</v>
      </c>
      <c r="H12" s="149">
        <v>59</v>
      </c>
      <c r="I12" s="150">
        <v>61</v>
      </c>
      <c r="J12" s="151">
        <f t="shared" si="2"/>
        <v>2</v>
      </c>
    </row>
    <row r="13" spans="1:10" ht="14.25" customHeight="1">
      <c r="A13" s="130" t="s">
        <v>23</v>
      </c>
      <c r="B13" s="138">
        <v>3492019.5793852177</v>
      </c>
      <c r="C13" s="139">
        <v>3645.1143834918767</v>
      </c>
      <c r="D13" s="140">
        <f t="shared" si="0"/>
        <v>76.898448466680463</v>
      </c>
      <c r="E13" s="125">
        <v>1823312</v>
      </c>
      <c r="F13" s="1">
        <v>3465742</v>
      </c>
      <c r="G13" s="42">
        <f t="shared" si="1"/>
        <v>52.609571052894296</v>
      </c>
      <c r="H13" s="149">
        <v>68</v>
      </c>
      <c r="I13" s="150">
        <v>68</v>
      </c>
      <c r="J13" s="151"/>
    </row>
    <row r="14" spans="1:10" ht="14.25" customHeight="1">
      <c r="A14" s="130" t="s">
        <v>24</v>
      </c>
      <c r="B14" s="138">
        <v>20230518.693115246</v>
      </c>
      <c r="C14" s="139">
        <v>4072.9854425438384</v>
      </c>
      <c r="D14" s="140">
        <f t="shared" si="0"/>
        <v>85.924947260216783</v>
      </c>
      <c r="E14" s="125">
        <v>9971756</v>
      </c>
      <c r="F14" s="1">
        <v>19327115</v>
      </c>
      <c r="G14" s="42">
        <f t="shared" si="1"/>
        <v>51.594643070111601</v>
      </c>
      <c r="H14" s="149">
        <v>68</v>
      </c>
      <c r="I14" s="150">
        <v>68</v>
      </c>
      <c r="J14" s="151"/>
    </row>
    <row r="15" spans="1:10" ht="14.25" customHeight="1">
      <c r="A15" s="130" t="s">
        <v>25</v>
      </c>
      <c r="B15" s="138">
        <v>21278516.40420635</v>
      </c>
      <c r="C15" s="139">
        <v>4705.5542689531958</v>
      </c>
      <c r="D15" s="140">
        <f t="shared" si="0"/>
        <v>99.269812792987764</v>
      </c>
      <c r="E15" s="125">
        <v>9906481</v>
      </c>
      <c r="F15" s="1">
        <v>20245041</v>
      </c>
      <c r="G15" s="42">
        <f t="shared" si="1"/>
        <v>48.932876945025697</v>
      </c>
      <c r="H15" s="149">
        <v>63</v>
      </c>
      <c r="I15" s="150">
        <v>63</v>
      </c>
      <c r="J15" s="151"/>
    </row>
    <row r="16" spans="1:10" ht="14.25" customHeight="1">
      <c r="A16" s="130" t="s">
        <v>26</v>
      </c>
      <c r="B16" s="138">
        <v>28369410.962985259</v>
      </c>
      <c r="C16" s="139">
        <v>5075.0287948095274</v>
      </c>
      <c r="D16" s="140">
        <f t="shared" si="0"/>
        <v>107.06436045244878</v>
      </c>
      <c r="E16" s="125">
        <v>12537241</v>
      </c>
      <c r="F16" s="1">
        <v>27169708</v>
      </c>
      <c r="G16" s="42">
        <f t="shared" si="1"/>
        <v>46.14418748997965</v>
      </c>
      <c r="H16" s="149">
        <v>60</v>
      </c>
      <c r="I16" s="150">
        <v>60</v>
      </c>
      <c r="J16" s="151"/>
    </row>
    <row r="17" spans="1:10" ht="14.25" customHeight="1">
      <c r="A17" s="130" t="s">
        <v>27</v>
      </c>
      <c r="B17" s="138">
        <v>12288557.484076105</v>
      </c>
      <c r="C17" s="139">
        <v>7728.6525057082417</v>
      </c>
      <c r="D17" s="140">
        <f t="shared" si="0"/>
        <v>163.04601828646855</v>
      </c>
      <c r="E17" s="125">
        <v>5268470</v>
      </c>
      <c r="F17" s="1">
        <v>11939150</v>
      </c>
      <c r="G17" s="42">
        <f t="shared" si="1"/>
        <v>44.127680781295155</v>
      </c>
      <c r="H17" s="149">
        <v>57</v>
      </c>
      <c r="I17" s="150">
        <v>57</v>
      </c>
      <c r="J17" s="151"/>
    </row>
    <row r="18" spans="1:10" ht="14.25" customHeight="1">
      <c r="A18" s="130" t="s">
        <v>28</v>
      </c>
      <c r="B18" s="138">
        <v>23367357.954702783</v>
      </c>
      <c r="C18" s="139">
        <v>4049.8020718722328</v>
      </c>
      <c r="D18" s="140">
        <f t="shared" si="0"/>
        <v>85.435863778242037</v>
      </c>
      <c r="E18" s="125">
        <v>11662024</v>
      </c>
      <c r="F18" s="1">
        <v>22525015</v>
      </c>
      <c r="G18" s="42">
        <f t="shared" si="1"/>
        <v>51.773656976477042</v>
      </c>
      <c r="H18" s="149">
        <v>67</v>
      </c>
      <c r="I18" s="150">
        <v>67</v>
      </c>
      <c r="J18" s="151"/>
    </row>
    <row r="19" spans="1:10" ht="14.25" customHeight="1">
      <c r="A19" s="130" t="s">
        <v>29</v>
      </c>
      <c r="B19" s="138">
        <v>24124933.175675679</v>
      </c>
      <c r="C19" s="139">
        <v>5267.4526584444711</v>
      </c>
      <c r="D19" s="140">
        <f t="shared" si="0"/>
        <v>111.12379316284735</v>
      </c>
      <c r="E19" s="125">
        <v>12165771</v>
      </c>
      <c r="F19" s="1">
        <v>22903308</v>
      </c>
      <c r="G19" s="42">
        <f t="shared" si="1"/>
        <v>53.11796444426281</v>
      </c>
      <c r="H19" s="149">
        <v>69</v>
      </c>
      <c r="I19" s="150">
        <v>69</v>
      </c>
      <c r="J19" s="151"/>
    </row>
    <row r="20" spans="1:10" ht="14.25" customHeight="1">
      <c r="A20" s="130" t="s">
        <v>30</v>
      </c>
      <c r="B20" s="138">
        <v>8894316.943235293</v>
      </c>
      <c r="C20" s="139">
        <v>5033.569294417257</v>
      </c>
      <c r="D20" s="140">
        <f t="shared" si="0"/>
        <v>106.18971814525315</v>
      </c>
      <c r="E20" s="125">
        <v>3975644</v>
      </c>
      <c r="F20" s="1">
        <v>8657237</v>
      </c>
      <c r="G20" s="42">
        <f t="shared" si="1"/>
        <v>45.922781136752981</v>
      </c>
      <c r="H20" s="149">
        <v>60</v>
      </c>
      <c r="I20" s="150">
        <v>60</v>
      </c>
      <c r="J20" s="151"/>
    </row>
    <row r="21" spans="1:10" ht="14.25" customHeight="1">
      <c r="A21" s="130" t="s">
        <v>31</v>
      </c>
      <c r="B21" s="138">
        <v>5428324.5266767666</v>
      </c>
      <c r="C21" s="139">
        <v>5030.8846401082174</v>
      </c>
      <c r="D21" s="140">
        <f t="shared" si="0"/>
        <v>106.13308185642516</v>
      </c>
      <c r="E21" s="125">
        <v>2809164</v>
      </c>
      <c r="F21" s="1">
        <v>5380863</v>
      </c>
      <c r="G21" s="42">
        <f t="shared" si="1"/>
        <v>52.206569838332626</v>
      </c>
      <c r="H21" s="149">
        <v>68</v>
      </c>
      <c r="I21" s="150">
        <v>68</v>
      </c>
      <c r="J21" s="151"/>
    </row>
    <row r="22" spans="1:10" ht="14.25" customHeight="1">
      <c r="A22" s="130" t="s">
        <v>32</v>
      </c>
      <c r="B22" s="138">
        <v>290267.35368421051</v>
      </c>
      <c r="C22" s="139">
        <v>2845.758369453044</v>
      </c>
      <c r="D22" s="140">
        <f t="shared" si="0"/>
        <v>60.034989385538772</v>
      </c>
      <c r="E22" s="125">
        <v>134569</v>
      </c>
      <c r="F22" s="1">
        <v>271555</v>
      </c>
      <c r="G22" s="42">
        <f t="shared" si="1"/>
        <v>49.554970447975549</v>
      </c>
      <c r="H22" s="149">
        <v>65</v>
      </c>
      <c r="I22" s="150">
        <v>65</v>
      </c>
      <c r="J22" s="151"/>
    </row>
    <row r="23" spans="1:10" ht="14.25" customHeight="1">
      <c r="A23" s="130" t="s">
        <v>33</v>
      </c>
      <c r="B23" s="138">
        <v>18895696.11842731</v>
      </c>
      <c r="C23" s="139">
        <v>4983.0422253236575</v>
      </c>
      <c r="D23" s="140">
        <f t="shared" si="0"/>
        <v>105.12378363398976</v>
      </c>
      <c r="E23" s="125">
        <v>8104349</v>
      </c>
      <c r="F23" s="1">
        <v>17324244</v>
      </c>
      <c r="G23" s="42">
        <f t="shared" si="1"/>
        <v>46.780390532481533</v>
      </c>
      <c r="H23" s="149">
        <v>61</v>
      </c>
      <c r="I23" s="150">
        <v>66</v>
      </c>
      <c r="J23" s="151">
        <f t="shared" si="2"/>
        <v>5</v>
      </c>
    </row>
    <row r="24" spans="1:10" ht="14.25" customHeight="1">
      <c r="A24" s="130" t="s">
        <v>34</v>
      </c>
      <c r="B24" s="138">
        <v>10966414.175972221</v>
      </c>
      <c r="C24" s="139">
        <v>5753.6275844555203</v>
      </c>
      <c r="D24" s="140">
        <f t="shared" si="0"/>
        <v>121.38028817517628</v>
      </c>
      <c r="E24" s="125">
        <v>4982835</v>
      </c>
      <c r="F24" s="1">
        <v>10768069</v>
      </c>
      <c r="G24" s="42">
        <f t="shared" si="1"/>
        <v>46.274174134656825</v>
      </c>
      <c r="H24" s="149">
        <v>60</v>
      </c>
      <c r="I24" s="150">
        <v>60</v>
      </c>
      <c r="J24" s="151"/>
    </row>
    <row r="25" spans="1:10" ht="14.25" customHeight="1">
      <c r="A25" s="130" t="s">
        <v>35</v>
      </c>
      <c r="B25" s="138">
        <v>10732661.550000003</v>
      </c>
      <c r="C25" s="139">
        <v>4386.0488557417257</v>
      </c>
      <c r="D25" s="140">
        <f t="shared" si="0"/>
        <v>92.529428824808662</v>
      </c>
      <c r="E25" s="125">
        <v>5652274</v>
      </c>
      <c r="F25" s="1">
        <v>10394457</v>
      </c>
      <c r="G25" s="42">
        <f t="shared" si="1"/>
        <v>54.377770767631247</v>
      </c>
      <c r="H25" s="149">
        <v>70</v>
      </c>
      <c r="I25" s="150">
        <v>70</v>
      </c>
      <c r="J25" s="151"/>
    </row>
    <row r="26" spans="1:10" ht="14.25" customHeight="1">
      <c r="A26" s="130" t="s">
        <v>36</v>
      </c>
      <c r="B26" s="138">
        <v>677614.94339712907</v>
      </c>
      <c r="C26" s="139">
        <v>3226.7378257006148</v>
      </c>
      <c r="D26" s="140">
        <f t="shared" si="0"/>
        <v>68.072248577128988</v>
      </c>
      <c r="E26" s="125">
        <v>260503</v>
      </c>
      <c r="F26" s="1">
        <v>615711</v>
      </c>
      <c r="G26" s="42">
        <f t="shared" si="1"/>
        <v>42.30929770622906</v>
      </c>
      <c r="H26" s="149">
        <v>55</v>
      </c>
      <c r="I26" s="150">
        <v>60</v>
      </c>
      <c r="J26" s="151">
        <f t="shared" si="2"/>
        <v>5</v>
      </c>
    </row>
    <row r="27" spans="1:10" ht="14.25" customHeight="1">
      <c r="A27" s="130" t="s">
        <v>37</v>
      </c>
      <c r="B27" s="138">
        <v>586654.65568941715</v>
      </c>
      <c r="C27" s="139">
        <v>2485.8248122432929</v>
      </c>
      <c r="D27" s="140">
        <f t="shared" si="0"/>
        <v>52.44172092025449</v>
      </c>
      <c r="E27" s="125">
        <v>348069</v>
      </c>
      <c r="F27" s="1">
        <v>583452</v>
      </c>
      <c r="G27" s="42">
        <f t="shared" si="1"/>
        <v>59.656835523744888</v>
      </c>
      <c r="H27" s="149">
        <v>77</v>
      </c>
      <c r="I27" s="150">
        <v>77</v>
      </c>
      <c r="J27" s="151"/>
    </row>
    <row r="28" spans="1:10" ht="14.25" customHeight="1">
      <c r="A28" s="130" t="s">
        <v>38</v>
      </c>
      <c r="B28" s="138">
        <v>1554520.2457864357</v>
      </c>
      <c r="C28" s="139">
        <v>6120.1584479780931</v>
      </c>
      <c r="D28" s="140">
        <f t="shared" si="0"/>
        <v>129.11273543326143</v>
      </c>
      <c r="E28" s="125">
        <v>708484</v>
      </c>
      <c r="F28" s="1">
        <v>1512078</v>
      </c>
      <c r="G28" s="42">
        <f t="shared" si="1"/>
        <v>46.854990284892715</v>
      </c>
      <c r="H28" s="149">
        <v>60</v>
      </c>
      <c r="I28" s="150">
        <v>60</v>
      </c>
      <c r="J28" s="151"/>
    </row>
    <row r="29" spans="1:10" ht="14.25" customHeight="1">
      <c r="A29" s="131" t="s">
        <v>73</v>
      </c>
      <c r="B29" s="138">
        <v>36656225.334600657</v>
      </c>
      <c r="C29" s="139">
        <v>3374.1002701215625</v>
      </c>
      <c r="D29" s="140">
        <f t="shared" si="0"/>
        <v>71.181051798654437</v>
      </c>
      <c r="E29" s="125">
        <v>18627239</v>
      </c>
      <c r="F29" s="1">
        <v>33444137</v>
      </c>
      <c r="G29" s="42">
        <f t="shared" si="1"/>
        <v>55.696575456559096</v>
      </c>
      <c r="H29" s="149">
        <v>72</v>
      </c>
      <c r="I29" s="150">
        <v>72</v>
      </c>
      <c r="J29" s="151"/>
    </row>
    <row r="30" spans="1:10" ht="14.25" customHeight="1">
      <c r="A30" s="130" t="s">
        <v>39</v>
      </c>
      <c r="B30" s="138">
        <v>1696073.7128489809</v>
      </c>
      <c r="C30" s="139">
        <v>3760.6955939001796</v>
      </c>
      <c r="D30" s="140">
        <f t="shared" si="0"/>
        <v>79.336785050177483</v>
      </c>
      <c r="E30" s="125">
        <v>806076</v>
      </c>
      <c r="F30" s="1">
        <v>1639584</v>
      </c>
      <c r="G30" s="42">
        <f t="shared" si="1"/>
        <v>49.163446337607589</v>
      </c>
      <c r="H30" s="149">
        <v>64</v>
      </c>
      <c r="I30" s="150">
        <v>70</v>
      </c>
      <c r="J30" s="151">
        <f t="shared" si="2"/>
        <v>6</v>
      </c>
    </row>
    <row r="31" spans="1:10" ht="14.25" customHeight="1">
      <c r="A31" s="130" t="s">
        <v>40</v>
      </c>
      <c r="B31" s="138">
        <v>1895630.3558081528</v>
      </c>
      <c r="C31" s="139">
        <v>2880.8971972768281</v>
      </c>
      <c r="D31" s="140">
        <f t="shared" si="0"/>
        <v>60.776288850056069</v>
      </c>
      <c r="E31" s="125">
        <v>1038147</v>
      </c>
      <c r="F31" s="1">
        <v>1832066</v>
      </c>
      <c r="G31" s="42">
        <f t="shared" si="1"/>
        <v>56.665371225709116</v>
      </c>
      <c r="H31" s="149">
        <v>74</v>
      </c>
      <c r="I31" s="150">
        <v>74</v>
      </c>
      <c r="J31" s="151"/>
    </row>
    <row r="32" spans="1:10" ht="14.25" customHeight="1">
      <c r="A32" s="130" t="s">
        <v>41</v>
      </c>
      <c r="B32" s="138">
        <v>8464044.190436624</v>
      </c>
      <c r="C32" s="139">
        <v>3847.2928138348293</v>
      </c>
      <c r="D32" s="140">
        <f t="shared" si="0"/>
        <v>81.163666501322297</v>
      </c>
      <c r="E32" s="125">
        <v>4192340.26</v>
      </c>
      <c r="F32" s="1">
        <v>8268518</v>
      </c>
      <c r="G32" s="42">
        <f t="shared" si="1"/>
        <v>50.702438574844969</v>
      </c>
      <c r="H32" s="149">
        <v>66</v>
      </c>
      <c r="I32" s="150">
        <v>69</v>
      </c>
      <c r="J32" s="151">
        <f t="shared" si="2"/>
        <v>3</v>
      </c>
    </row>
    <row r="33" spans="1:10" ht="14.25" customHeight="1">
      <c r="A33" s="130" t="s">
        <v>42</v>
      </c>
      <c r="B33" s="138">
        <v>7548180.3275009077</v>
      </c>
      <c r="C33" s="139">
        <v>4269.3327644235906</v>
      </c>
      <c r="D33" s="140">
        <f t="shared" si="0"/>
        <v>90.067150446355697</v>
      </c>
      <c r="E33" s="125">
        <v>4184832</v>
      </c>
      <c r="F33" s="1">
        <v>7374761</v>
      </c>
      <c r="G33" s="42">
        <f t="shared" si="1"/>
        <v>56.745323678963963</v>
      </c>
      <c r="H33" s="149">
        <v>74</v>
      </c>
      <c r="I33" s="150">
        <v>74</v>
      </c>
      <c r="J33" s="151"/>
    </row>
    <row r="34" spans="1:10" ht="14.25" customHeight="1">
      <c r="A34" s="130" t="s">
        <v>43</v>
      </c>
      <c r="B34" s="138">
        <v>6421116.8008755771</v>
      </c>
      <c r="C34" s="139">
        <v>4000.6958260907022</v>
      </c>
      <c r="D34" s="140">
        <f t="shared" si="0"/>
        <v>84.399903390352719</v>
      </c>
      <c r="E34" s="125">
        <v>2939835</v>
      </c>
      <c r="F34" s="1">
        <v>6099851</v>
      </c>
      <c r="G34" s="42">
        <f t="shared" si="1"/>
        <v>48.195193620303186</v>
      </c>
      <c r="H34" s="149">
        <v>63</v>
      </c>
      <c r="I34" s="150">
        <v>69</v>
      </c>
      <c r="J34" s="151">
        <f t="shared" si="2"/>
        <v>6</v>
      </c>
    </row>
    <row r="35" spans="1:10" ht="14.25" customHeight="1">
      <c r="A35" s="130" t="s">
        <v>44</v>
      </c>
      <c r="B35" s="138">
        <v>1613452.6147773657</v>
      </c>
      <c r="C35" s="139">
        <v>3650.3452823017324</v>
      </c>
      <c r="D35" s="140">
        <f t="shared" si="0"/>
        <v>77.00880110866774</v>
      </c>
      <c r="E35" s="125">
        <v>874923</v>
      </c>
      <c r="F35" s="1">
        <v>1627397</v>
      </c>
      <c r="G35" s="42">
        <f t="shared" si="1"/>
        <v>53.762112133671138</v>
      </c>
      <c r="H35" s="149">
        <v>70</v>
      </c>
      <c r="I35" s="150">
        <v>70</v>
      </c>
      <c r="J35" s="151"/>
    </row>
    <row r="36" spans="1:10" ht="14.25" customHeight="1">
      <c r="A36" s="130" t="s">
        <v>45</v>
      </c>
      <c r="B36" s="138">
        <v>1092214.5258930237</v>
      </c>
      <c r="C36" s="139">
        <v>5080.0675622931331</v>
      </c>
      <c r="D36" s="140">
        <f t="shared" si="0"/>
        <v>107.17065983318383</v>
      </c>
      <c r="E36" s="125">
        <v>607519</v>
      </c>
      <c r="F36" s="1">
        <v>1080926</v>
      </c>
      <c r="G36" s="42">
        <f t="shared" si="1"/>
        <v>56.203569902102458</v>
      </c>
      <c r="H36" s="149">
        <v>72</v>
      </c>
      <c r="I36" s="150">
        <v>72</v>
      </c>
      <c r="J36" s="151"/>
    </row>
    <row r="37" spans="1:10" ht="14.25" customHeight="1">
      <c r="A37" s="130" t="s">
        <v>46</v>
      </c>
      <c r="B37" s="138">
        <v>4631852.5806854637</v>
      </c>
      <c r="C37" s="139">
        <v>3872.7864387002205</v>
      </c>
      <c r="D37" s="140">
        <f t="shared" ref="D37:D58" si="3">(C37/$C$58*100)</f>
        <v>81.701487812724366</v>
      </c>
      <c r="E37" s="125">
        <v>2336270</v>
      </c>
      <c r="F37" s="1">
        <v>4595742</v>
      </c>
      <c r="G37" s="42">
        <f t="shared" si="1"/>
        <v>50.835534283691295</v>
      </c>
      <c r="H37" s="149">
        <v>66</v>
      </c>
      <c r="I37" s="150">
        <v>66</v>
      </c>
      <c r="J37" s="151"/>
    </row>
    <row r="38" spans="1:10" ht="14.25" customHeight="1">
      <c r="A38" s="130" t="s">
        <v>47</v>
      </c>
      <c r="B38" s="138">
        <v>3784517.0088211787</v>
      </c>
      <c r="C38" s="139">
        <v>4772.4048030531885</v>
      </c>
      <c r="D38" s="140">
        <f t="shared" si="3"/>
        <v>100.68011211712961</v>
      </c>
      <c r="E38" s="125">
        <v>1796871</v>
      </c>
      <c r="F38" s="1">
        <v>3733339</v>
      </c>
      <c r="G38" s="42">
        <f t="shared" si="1"/>
        <v>48.130400159214041</v>
      </c>
      <c r="H38" s="149">
        <v>63</v>
      </c>
      <c r="I38" s="150">
        <v>68</v>
      </c>
      <c r="J38" s="151">
        <f t="shared" si="2"/>
        <v>5</v>
      </c>
    </row>
    <row r="39" spans="1:10" ht="14.25" customHeight="1">
      <c r="A39" s="130" t="s">
        <v>48</v>
      </c>
      <c r="B39" s="138">
        <v>5183010.8355424115</v>
      </c>
      <c r="C39" s="139">
        <v>4611.2196045750989</v>
      </c>
      <c r="D39" s="140">
        <f t="shared" si="3"/>
        <v>97.279699846147537</v>
      </c>
      <c r="E39" s="125">
        <v>2206730</v>
      </c>
      <c r="F39" s="1">
        <v>4677780</v>
      </c>
      <c r="G39" s="42">
        <f t="shared" si="1"/>
        <v>47.174728183026993</v>
      </c>
      <c r="H39" s="149">
        <v>61</v>
      </c>
      <c r="I39" s="150">
        <v>61</v>
      </c>
      <c r="J39" s="151"/>
    </row>
    <row r="40" spans="1:10" ht="14.25" customHeight="1">
      <c r="A40" s="130" t="s">
        <v>49</v>
      </c>
      <c r="B40" s="138">
        <v>377128.9304569505</v>
      </c>
      <c r="C40" s="139">
        <v>3661.4459267665097</v>
      </c>
      <c r="D40" s="140">
        <f t="shared" si="3"/>
        <v>77.242983701177735</v>
      </c>
      <c r="E40" s="125">
        <v>177116</v>
      </c>
      <c r="F40" s="1">
        <v>364656</v>
      </c>
      <c r="G40" s="42">
        <f t="shared" si="1"/>
        <v>48.570707735509636</v>
      </c>
      <c r="H40" s="149">
        <v>63</v>
      </c>
      <c r="I40" s="150">
        <v>63</v>
      </c>
      <c r="J40" s="151"/>
    </row>
    <row r="41" spans="1:10" ht="14.25" customHeight="1">
      <c r="A41" s="130" t="s">
        <v>50</v>
      </c>
      <c r="B41" s="138">
        <v>7070063.9698620653</v>
      </c>
      <c r="C41" s="139">
        <v>4463.4242233977684</v>
      </c>
      <c r="D41" s="140">
        <f t="shared" si="3"/>
        <v>94.161763258327525</v>
      </c>
      <c r="E41" s="125">
        <v>2888316</v>
      </c>
      <c r="F41" s="1">
        <v>6586657</v>
      </c>
      <c r="G41" s="42">
        <f t="shared" si="1"/>
        <v>43.851015773251895</v>
      </c>
      <c r="H41" s="149">
        <v>57</v>
      </c>
      <c r="I41" s="150">
        <v>57</v>
      </c>
      <c r="J41" s="151"/>
    </row>
    <row r="42" spans="1:10" ht="14.25" customHeight="1">
      <c r="A42" s="130" t="s">
        <v>51</v>
      </c>
      <c r="B42" s="138">
        <v>4079631.4779300527</v>
      </c>
      <c r="C42" s="139">
        <v>4963.0553259489689</v>
      </c>
      <c r="D42" s="140">
        <f t="shared" si="3"/>
        <v>104.70213388863914</v>
      </c>
      <c r="E42" s="125">
        <v>2083731</v>
      </c>
      <c r="F42" s="1">
        <v>4046559</v>
      </c>
      <c r="G42" s="42">
        <f t="shared" si="1"/>
        <v>51.493898890390575</v>
      </c>
      <c r="H42" s="149">
        <v>67</v>
      </c>
      <c r="I42" s="150">
        <v>67</v>
      </c>
      <c r="J42" s="151"/>
    </row>
    <row r="43" spans="1:10" ht="14.25" customHeight="1">
      <c r="A43" s="130" t="s">
        <v>52</v>
      </c>
      <c r="B43" s="138">
        <v>3030769.4332757662</v>
      </c>
      <c r="C43" s="139">
        <v>3841.2793831125045</v>
      </c>
      <c r="D43" s="140">
        <f t="shared" si="3"/>
        <v>81.036805326648903</v>
      </c>
      <c r="E43" s="125">
        <v>1527602</v>
      </c>
      <c r="F43" s="1">
        <v>2957224</v>
      </c>
      <c r="G43" s="42">
        <f t="shared" si="1"/>
        <v>51.656621209620909</v>
      </c>
      <c r="H43" s="149">
        <v>67</v>
      </c>
      <c r="I43" s="150">
        <v>67</v>
      </c>
      <c r="J43" s="151"/>
    </row>
    <row r="44" spans="1:10" ht="14.25" customHeight="1">
      <c r="A44" s="130" t="s">
        <v>53</v>
      </c>
      <c r="B44" s="138">
        <v>1661651.7213073007</v>
      </c>
      <c r="C44" s="139">
        <v>3956.3136221602399</v>
      </c>
      <c r="D44" s="140">
        <f t="shared" si="3"/>
        <v>83.46360283494603</v>
      </c>
      <c r="E44" s="125">
        <v>741647</v>
      </c>
      <c r="F44" s="1">
        <v>1593241</v>
      </c>
      <c r="G44" s="42">
        <f t="shared" si="1"/>
        <v>46.549580383633113</v>
      </c>
      <c r="H44" s="149">
        <v>62</v>
      </c>
      <c r="I44" s="150">
        <v>62</v>
      </c>
      <c r="J44" s="151"/>
    </row>
    <row r="45" spans="1:10" ht="14.25" customHeight="1">
      <c r="A45" s="130" t="s">
        <v>54</v>
      </c>
      <c r="B45" s="138">
        <v>2700757.8482419131</v>
      </c>
      <c r="C45" s="139">
        <v>4073.541249233655</v>
      </c>
      <c r="D45" s="140">
        <f t="shared" si="3"/>
        <v>85.936672728226199</v>
      </c>
      <c r="E45" s="125">
        <v>1364873</v>
      </c>
      <c r="F45" s="1">
        <v>2641571</v>
      </c>
      <c r="G45" s="42">
        <f t="shared" si="1"/>
        <v>51.668987886375191</v>
      </c>
      <c r="H45" s="149">
        <v>67</v>
      </c>
      <c r="I45" s="150">
        <v>67</v>
      </c>
      <c r="J45" s="151"/>
    </row>
    <row r="46" spans="1:10" ht="14.25" customHeight="1">
      <c r="A46" s="130" t="s">
        <v>55</v>
      </c>
      <c r="B46" s="138">
        <v>6379629.8038888881</v>
      </c>
      <c r="C46" s="139">
        <v>4236.1419680537101</v>
      </c>
      <c r="D46" s="140">
        <f t="shared" si="3"/>
        <v>89.366947249502289</v>
      </c>
      <c r="E46" s="125">
        <v>2956294</v>
      </c>
      <c r="F46" s="1">
        <v>5872420</v>
      </c>
      <c r="G46" s="42">
        <f t="shared" si="1"/>
        <v>50.342005510505039</v>
      </c>
      <c r="H46" s="149">
        <v>65</v>
      </c>
      <c r="I46" s="150">
        <v>65</v>
      </c>
      <c r="J46" s="151"/>
    </row>
    <row r="47" spans="1:10" ht="14.25" customHeight="1">
      <c r="A47" s="130" t="s">
        <v>56</v>
      </c>
      <c r="B47" s="138">
        <v>3014544.4093674612</v>
      </c>
      <c r="C47" s="139">
        <v>5572.170812139485</v>
      </c>
      <c r="D47" s="140">
        <f t="shared" si="3"/>
        <v>117.55222057925418</v>
      </c>
      <c r="E47" s="125">
        <v>1402363</v>
      </c>
      <c r="F47" s="1">
        <v>2995270</v>
      </c>
      <c r="G47" s="42">
        <f t="shared" si="1"/>
        <v>46.819251686826227</v>
      </c>
      <c r="H47" s="149">
        <v>61</v>
      </c>
      <c r="I47" s="150">
        <v>67</v>
      </c>
      <c r="J47" s="151">
        <f t="shared" si="2"/>
        <v>6</v>
      </c>
    </row>
    <row r="48" spans="1:10" ht="14.25" customHeight="1">
      <c r="A48" s="130" t="s">
        <v>58</v>
      </c>
      <c r="B48" s="138">
        <v>49949079.305421792</v>
      </c>
      <c r="C48" s="139">
        <v>4937.1433533084701</v>
      </c>
      <c r="D48" s="140">
        <f t="shared" si="3"/>
        <v>104.15548698455581</v>
      </c>
      <c r="E48" s="125">
        <v>17989295</v>
      </c>
      <c r="F48" s="1">
        <v>33964123</v>
      </c>
      <c r="G48" s="42">
        <f t="shared" si="1"/>
        <v>52.965580768860136</v>
      </c>
      <c r="H48" s="149">
        <v>68</v>
      </c>
      <c r="I48" s="150">
        <v>68</v>
      </c>
      <c r="J48" s="151"/>
    </row>
    <row r="49" spans="1:10" ht="14.25" customHeight="1">
      <c r="A49" s="130" t="s">
        <v>59</v>
      </c>
      <c r="B49" s="138">
        <v>5020843.5799999991</v>
      </c>
      <c r="C49" s="139">
        <v>4653.2377942539379</v>
      </c>
      <c r="D49" s="140">
        <f t="shared" si="3"/>
        <v>98.166128433495771</v>
      </c>
      <c r="E49" s="125">
        <v>2034456</v>
      </c>
      <c r="F49" s="1">
        <v>4421906</v>
      </c>
      <c r="G49" s="42">
        <f t="shared" si="1"/>
        <v>46.008576392171157</v>
      </c>
      <c r="H49" s="149">
        <v>60</v>
      </c>
      <c r="I49" s="150">
        <v>60</v>
      </c>
      <c r="J49" s="151"/>
    </row>
    <row r="50" spans="1:10" ht="14.25" customHeight="1">
      <c r="A50" s="132" t="s">
        <v>60</v>
      </c>
      <c r="B50" s="138">
        <v>952176.39769592474</v>
      </c>
      <c r="C50" s="139">
        <v>2920.7864959997692</v>
      </c>
      <c r="D50" s="140">
        <f t="shared" si="3"/>
        <v>61.617805702341954</v>
      </c>
      <c r="E50" s="125">
        <v>507136</v>
      </c>
      <c r="F50" s="1">
        <v>936408</v>
      </c>
      <c r="G50" s="42">
        <f t="shared" si="1"/>
        <v>54.157589426831045</v>
      </c>
      <c r="H50" s="149">
        <v>70</v>
      </c>
      <c r="I50" s="150">
        <v>70</v>
      </c>
      <c r="J50" s="151"/>
    </row>
    <row r="51" spans="1:10" ht="14.25" customHeight="1">
      <c r="A51" s="130" t="s">
        <v>61</v>
      </c>
      <c r="B51" s="138">
        <v>2265446.9240296055</v>
      </c>
      <c r="C51" s="139">
        <v>3391.3876108227628</v>
      </c>
      <c r="D51" s="140">
        <f t="shared" si="3"/>
        <v>71.545750828143795</v>
      </c>
      <c r="E51" s="125">
        <v>1246140</v>
      </c>
      <c r="F51" s="1">
        <v>2200457</v>
      </c>
      <c r="G51" s="42">
        <f t="shared" si="1"/>
        <v>56.630963477132248</v>
      </c>
      <c r="H51" s="149">
        <v>73</v>
      </c>
      <c r="I51" s="150">
        <v>73</v>
      </c>
      <c r="J51" s="151"/>
    </row>
    <row r="52" spans="1:10" ht="14.25" customHeight="1">
      <c r="A52" s="130" t="s">
        <v>62</v>
      </c>
      <c r="B52" s="138">
        <v>1612486.3441182254</v>
      </c>
      <c r="C52" s="139">
        <v>3607.3520002644864</v>
      </c>
      <c r="D52" s="140">
        <f t="shared" si="3"/>
        <v>76.101801674540923</v>
      </c>
      <c r="E52" s="125">
        <v>847845</v>
      </c>
      <c r="F52" s="1">
        <v>1586802</v>
      </c>
      <c r="G52" s="42">
        <f t="shared" si="1"/>
        <v>53.431051889271629</v>
      </c>
      <c r="H52" s="149">
        <v>70</v>
      </c>
      <c r="I52" s="150">
        <v>70</v>
      </c>
      <c r="J52" s="151"/>
    </row>
    <row r="53" spans="1:10" ht="14.25" customHeight="1">
      <c r="A53" s="130" t="s">
        <v>63</v>
      </c>
      <c r="B53" s="138">
        <v>4342719.6368750837</v>
      </c>
      <c r="C53" s="139">
        <v>3371.6767367042576</v>
      </c>
      <c r="D53" s="140">
        <f t="shared" si="3"/>
        <v>71.129924196063442</v>
      </c>
      <c r="E53" s="125">
        <v>2202669</v>
      </c>
      <c r="F53" s="1">
        <v>4112144</v>
      </c>
      <c r="G53" s="42">
        <f t="shared" si="1"/>
        <v>53.564977296514904</v>
      </c>
      <c r="H53" s="149">
        <v>70</v>
      </c>
      <c r="I53" s="150">
        <v>70</v>
      </c>
      <c r="J53" s="151"/>
    </row>
    <row r="54" spans="1:10" ht="14.25" customHeight="1">
      <c r="A54" s="130" t="s">
        <v>64</v>
      </c>
      <c r="B54" s="138">
        <v>771087.65654002153</v>
      </c>
      <c r="C54" s="139">
        <v>3035.7781753544155</v>
      </c>
      <c r="D54" s="140">
        <f t="shared" si="3"/>
        <v>64.043705358330087</v>
      </c>
      <c r="E54" s="125">
        <v>388897</v>
      </c>
      <c r="F54" s="1">
        <v>733537</v>
      </c>
      <c r="G54" s="42">
        <f t="shared" si="1"/>
        <v>53.016684911599555</v>
      </c>
      <c r="H54" s="149">
        <v>69</v>
      </c>
      <c r="I54" s="150">
        <v>67</v>
      </c>
      <c r="J54" s="152">
        <f t="shared" si="2"/>
        <v>-2</v>
      </c>
    </row>
    <row r="55" spans="1:10" ht="14.25" customHeight="1">
      <c r="A55" s="130" t="s">
        <v>65</v>
      </c>
      <c r="B55" s="138">
        <v>150409397.44043961</v>
      </c>
      <c r="C55" s="139">
        <v>4002.1658623926246</v>
      </c>
      <c r="D55" s="140">
        <f t="shared" si="3"/>
        <v>84.430915726020288</v>
      </c>
      <c r="E55" s="125">
        <v>71479963</v>
      </c>
      <c r="F55" s="1">
        <v>131470331</v>
      </c>
      <c r="G55" s="42">
        <f t="shared" si="1"/>
        <v>54.369653180533938</v>
      </c>
      <c r="H55" s="149">
        <v>70</v>
      </c>
      <c r="I55" s="150">
        <v>70</v>
      </c>
      <c r="J55" s="151"/>
    </row>
    <row r="56" spans="1:10" ht="14.25" customHeight="1">
      <c r="A56" s="130" t="s">
        <v>66</v>
      </c>
      <c r="B56" s="138">
        <v>715976.01232352946</v>
      </c>
      <c r="C56" s="139">
        <v>3072.8584219893969</v>
      </c>
      <c r="D56" s="140">
        <f t="shared" si="3"/>
        <v>64.825961588177222</v>
      </c>
      <c r="E56" s="125">
        <v>382779</v>
      </c>
      <c r="F56" s="1">
        <v>656510</v>
      </c>
      <c r="G56" s="42">
        <f t="shared" si="1"/>
        <v>58.305128634750425</v>
      </c>
      <c r="H56" s="149">
        <v>75</v>
      </c>
      <c r="I56" s="150">
        <v>75</v>
      </c>
      <c r="J56" s="151"/>
    </row>
    <row r="57" spans="1:10" ht="14.25" customHeight="1" thickBot="1">
      <c r="A57" s="133" t="s">
        <v>67</v>
      </c>
      <c r="B57" s="141">
        <v>3613047.8942857143</v>
      </c>
      <c r="C57" s="142">
        <v>3713.3071883717516</v>
      </c>
      <c r="D57" s="143">
        <f t="shared" si="3"/>
        <v>78.337064745939713</v>
      </c>
      <c r="E57" s="126">
        <v>1902551</v>
      </c>
      <c r="F57" s="109">
        <v>3511363</v>
      </c>
      <c r="G57" s="110">
        <f t="shared" si="1"/>
        <v>54.182692020164247</v>
      </c>
      <c r="H57" s="153">
        <v>70</v>
      </c>
      <c r="I57" s="154">
        <v>70</v>
      </c>
      <c r="J57" s="155"/>
    </row>
    <row r="58" spans="1:10" ht="20.100000000000001" customHeight="1" thickBot="1">
      <c r="A58" s="134" t="s">
        <v>68</v>
      </c>
      <c r="B58" s="144">
        <f>SUM(B5:B57)</f>
        <v>814588108.16674542</v>
      </c>
      <c r="C58" s="115">
        <v>4740.1663572851903</v>
      </c>
      <c r="D58" s="145">
        <f t="shared" si="3"/>
        <v>100</v>
      </c>
      <c r="E58" s="127">
        <f>SUM(E5:E57)</f>
        <v>351724427.25999999</v>
      </c>
      <c r="F58" s="122">
        <f>SUM(F5:F57)</f>
        <v>700687381</v>
      </c>
      <c r="G58" s="118">
        <f t="shared" si="1"/>
        <v>50.197054606296668</v>
      </c>
      <c r="H58" s="156">
        <v>65.082685712083588</v>
      </c>
      <c r="I58" s="116">
        <v>65.361718295697415</v>
      </c>
      <c r="J58" s="117"/>
    </row>
    <row r="59" spans="1:10" ht="18" customHeight="1" thickBot="1">
      <c r="A59" s="91" t="s">
        <v>165</v>
      </c>
      <c r="B59" s="108">
        <v>833641636.98619044</v>
      </c>
      <c r="C59" s="108">
        <v>4878.0355242408614</v>
      </c>
      <c r="D59" s="120">
        <v>100</v>
      </c>
      <c r="E59" s="128">
        <v>354712643.09000003</v>
      </c>
      <c r="F59" s="123">
        <v>704560592.46000028</v>
      </c>
      <c r="G59" s="111">
        <v>50.345228910902783</v>
      </c>
      <c r="H59" s="112">
        <v>65.451310909957911</v>
      </c>
      <c r="I59" s="113"/>
      <c r="J59" s="114"/>
    </row>
    <row r="60" spans="1:10">
      <c r="A60" s="26"/>
      <c r="B60" s="27"/>
      <c r="C60" s="28"/>
      <c r="E60" s="107"/>
      <c r="I60" s="28"/>
      <c r="J60" s="28"/>
    </row>
    <row r="61" spans="1:10">
      <c r="D61" s="17"/>
      <c r="E61" s="17"/>
      <c r="F61" s="17"/>
      <c r="G61" s="17"/>
      <c r="H61" s="17"/>
    </row>
    <row r="62" spans="1:10">
      <c r="D62" s="17"/>
      <c r="E62" s="17"/>
      <c r="F62" s="17"/>
      <c r="G62" s="17"/>
      <c r="H62" s="17"/>
    </row>
    <row r="63" spans="1:10">
      <c r="C63" s="30"/>
      <c r="G63" s="31"/>
    </row>
    <row r="64" spans="1:10">
      <c r="B64" s="25"/>
      <c r="C64" s="25"/>
      <c r="D64" s="25"/>
      <c r="E64" s="25"/>
      <c r="F64" s="25"/>
      <c r="G64" s="25"/>
      <c r="H64" s="25"/>
      <c r="I64" s="25"/>
      <c r="J64" s="25"/>
    </row>
  </sheetData>
  <sheetProtection sheet="1" objects="1" scenarios="1"/>
  <mergeCells count="3">
    <mergeCell ref="H1:J1"/>
    <mergeCell ref="H2:I2"/>
    <mergeCell ref="A2:A4"/>
  </mergeCells>
  <printOptions horizontalCentered="1"/>
  <pageMargins left="0" right="0" top="0.59055118110236227" bottom="0.39370078740157483" header="0.31496062992125984" footer="0.31496062992125984"/>
  <pageSetup paperSize="9" scale="8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A59"/>
  <sheetViews>
    <sheetView zoomScale="153" zoomScaleNormal="153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baseColWidth="10" defaultColWidth="10.7109375" defaultRowHeight="12.75"/>
  <cols>
    <col min="1" max="1" width="26.7109375" style="10" customWidth="1"/>
    <col min="2" max="7" width="14.28515625" style="10" customWidth="1"/>
    <col min="8" max="8" width="11.7109375" style="10" customWidth="1"/>
    <col min="9" max="157" width="10.7109375" style="35"/>
    <col min="158" max="16384" width="10.7109375" style="10"/>
  </cols>
  <sheetData>
    <row r="1" spans="1:157" s="34" customFormat="1" ht="20.100000000000001" customHeight="1" thickBot="1">
      <c r="A1" s="176" t="s">
        <v>171</v>
      </c>
      <c r="B1" s="177"/>
      <c r="C1" s="177"/>
      <c r="D1" s="177"/>
      <c r="E1" s="177"/>
      <c r="F1" s="177"/>
      <c r="G1" s="177"/>
      <c r="H1" s="32"/>
      <c r="I1" s="33"/>
    </row>
    <row r="2" spans="1:157" s="37" customFormat="1" ht="12.6" customHeight="1">
      <c r="A2" s="285" t="s">
        <v>0</v>
      </c>
      <c r="B2" s="184" t="s">
        <v>2</v>
      </c>
      <c r="C2" s="178" t="s">
        <v>2</v>
      </c>
      <c r="D2" s="178" t="s">
        <v>94</v>
      </c>
      <c r="E2" s="178" t="s">
        <v>94</v>
      </c>
      <c r="F2" s="178" t="s">
        <v>79</v>
      </c>
      <c r="G2" s="179" t="s">
        <v>79</v>
      </c>
      <c r="H2" s="10"/>
      <c r="I2" s="35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</row>
    <row r="3" spans="1:157" s="37" customFormat="1" ht="12.6" customHeight="1">
      <c r="A3" s="286"/>
      <c r="B3" s="185" t="s">
        <v>7</v>
      </c>
      <c r="C3" s="180" t="s">
        <v>95</v>
      </c>
      <c r="D3" s="180" t="s">
        <v>96</v>
      </c>
      <c r="E3" s="180" t="s">
        <v>97</v>
      </c>
      <c r="F3" s="180" t="s">
        <v>98</v>
      </c>
      <c r="G3" s="181" t="s">
        <v>99</v>
      </c>
      <c r="H3" s="10"/>
      <c r="I3" s="35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</row>
    <row r="4" spans="1:157" s="38" customFormat="1" ht="12.6" customHeight="1" thickBot="1">
      <c r="A4" s="287"/>
      <c r="B4" s="186"/>
      <c r="C4" s="182" t="s">
        <v>100</v>
      </c>
      <c r="D4" s="182"/>
      <c r="E4" s="182"/>
      <c r="F4" s="182" t="s">
        <v>101</v>
      </c>
      <c r="G4" s="183"/>
      <c r="H4" s="10"/>
      <c r="I4" s="35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</row>
    <row r="5" spans="1:157" s="38" customFormat="1" ht="14.25" customHeight="1">
      <c r="A5" s="187" t="s">
        <v>15</v>
      </c>
      <c r="B5" s="189">
        <f>'Revenu fiscal Indice fiscale'!H5</f>
        <v>62</v>
      </c>
      <c r="C5" s="190">
        <f t="shared" ref="C5:C36" si="0">B5/$B$58*100</f>
        <v>95.263431927623671</v>
      </c>
      <c r="D5" s="191">
        <f>'Revenu fiscal Indice fiscale'!G5</f>
        <v>47.620430997879822</v>
      </c>
      <c r="E5" s="190">
        <f t="shared" ref="E5:E36" si="1">D5/$D$58*100</f>
        <v>94.866982478104134</v>
      </c>
      <c r="F5" s="190">
        <f>'Revenu fiscal Indice fiscale'!C5</f>
        <v>6205.7167904461439</v>
      </c>
      <c r="G5" s="192">
        <f t="shared" ref="G5:G36" si="2">F5/$F$58*100</f>
        <v>130.9177004074665</v>
      </c>
      <c r="H5" s="10"/>
      <c r="I5" s="35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</row>
    <row r="6" spans="1:157" s="38" customFormat="1" ht="14.25" customHeight="1">
      <c r="A6" s="187" t="s">
        <v>16</v>
      </c>
      <c r="B6" s="193">
        <f>'Revenu fiscal Indice fiscale'!H6</f>
        <v>65</v>
      </c>
      <c r="C6" s="194">
        <f t="shared" si="0"/>
        <v>99.872952827347376</v>
      </c>
      <c r="D6" s="195">
        <f>'Revenu fiscal Indice fiscale'!G6</f>
        <v>50.743031826458939</v>
      </c>
      <c r="E6" s="194">
        <f t="shared" si="1"/>
        <v>101.08766784116013</v>
      </c>
      <c r="F6" s="194">
        <f>'Revenu fiscal Indice fiscale'!C6</f>
        <v>5044.757947284078</v>
      </c>
      <c r="G6" s="196">
        <f t="shared" si="2"/>
        <v>106.42575738994391</v>
      </c>
      <c r="H6" s="10"/>
      <c r="I6" s="35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</row>
    <row r="7" spans="1:157" s="38" customFormat="1" ht="14.25" customHeight="1">
      <c r="A7" s="187" t="s">
        <v>18</v>
      </c>
      <c r="B7" s="193">
        <f>'Revenu fiscal Indice fiscale'!H7</f>
        <v>61</v>
      </c>
      <c r="C7" s="194">
        <f t="shared" si="0"/>
        <v>93.726924961049079</v>
      </c>
      <c r="D7" s="195">
        <f>'Revenu fiscal Indice fiscale'!G7</f>
        <v>46.878323718586302</v>
      </c>
      <c r="E7" s="194">
        <f t="shared" si="1"/>
        <v>93.388594383197002</v>
      </c>
      <c r="F7" s="194">
        <f>'Revenu fiscal Indice fiscale'!C7</f>
        <v>6299.7774094136585</v>
      </c>
      <c r="G7" s="196">
        <f t="shared" si="2"/>
        <v>132.90203200846511</v>
      </c>
      <c r="H7" s="10"/>
      <c r="I7" s="35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</row>
    <row r="8" spans="1:157" s="38" customFormat="1" ht="14.25" customHeight="1">
      <c r="A8" s="188" t="s">
        <v>72</v>
      </c>
      <c r="B8" s="193">
        <f>'Revenu fiscal Indice fiscale'!H8</f>
        <v>52</v>
      </c>
      <c r="C8" s="194">
        <f t="shared" si="0"/>
        <v>79.898362261877907</v>
      </c>
      <c r="D8" s="195">
        <f>'Revenu fiscal Indice fiscale'!G8</f>
        <v>39.838087996611826</v>
      </c>
      <c r="E8" s="194">
        <f t="shared" si="1"/>
        <v>79.363397532122477</v>
      </c>
      <c r="F8" s="194">
        <f>'Revenu fiscal Indice fiscale'!C8</f>
        <v>5318.5313624808832</v>
      </c>
      <c r="G8" s="196">
        <f t="shared" si="2"/>
        <v>112.20136513366879</v>
      </c>
      <c r="H8" s="10"/>
      <c r="I8" s="35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</row>
    <row r="9" spans="1:157" s="38" customFormat="1" ht="14.25" customHeight="1">
      <c r="A9" s="187" t="s">
        <v>19</v>
      </c>
      <c r="B9" s="193">
        <f>'Revenu fiscal Indice fiscale'!H9</f>
        <v>61</v>
      </c>
      <c r="C9" s="194">
        <f t="shared" si="0"/>
        <v>93.726924961049079</v>
      </c>
      <c r="D9" s="195">
        <f>'Revenu fiscal Indice fiscale'!G9</f>
        <v>46.770470237404879</v>
      </c>
      <c r="E9" s="194">
        <f t="shared" si="1"/>
        <v>93.173734204592222</v>
      </c>
      <c r="F9" s="194">
        <f>'Revenu fiscal Indice fiscale'!C9</f>
        <v>4559.7768261781393</v>
      </c>
      <c r="G9" s="196">
        <f t="shared" si="2"/>
        <v>96.194447251206512</v>
      </c>
      <c r="H9" s="10"/>
      <c r="I9" s="35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</row>
    <row r="10" spans="1:157" s="38" customFormat="1" ht="14.25" customHeight="1">
      <c r="A10" s="187" t="s">
        <v>20</v>
      </c>
      <c r="B10" s="193">
        <f>'Revenu fiscal Indice fiscale'!H10</f>
        <v>74</v>
      </c>
      <c r="C10" s="194">
        <f t="shared" si="0"/>
        <v>113.70151552651858</v>
      </c>
      <c r="D10" s="195">
        <f>'Revenu fiscal Indice fiscale'!G10</f>
        <v>56.801335441608579</v>
      </c>
      <c r="E10" s="194">
        <f t="shared" si="1"/>
        <v>113.15670986497179</v>
      </c>
      <c r="F10" s="194">
        <f>'Revenu fiscal Indice fiscale'!C10</f>
        <v>3747.2827782898494</v>
      </c>
      <c r="G10" s="196">
        <f t="shared" si="2"/>
        <v>79.053824187639066</v>
      </c>
      <c r="H10" s="10"/>
      <c r="I10" s="35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</row>
    <row r="11" spans="1:157" s="38" customFormat="1" ht="14.25" customHeight="1">
      <c r="A11" s="187" t="s">
        <v>21</v>
      </c>
      <c r="B11" s="193">
        <f>'Revenu fiscal Indice fiscale'!H11</f>
        <v>73</v>
      </c>
      <c r="C11" s="194">
        <f t="shared" si="0"/>
        <v>112.16500855994398</v>
      </c>
      <c r="D11" s="195">
        <f>'Revenu fiscal Indice fiscale'!G11</f>
        <v>56.657360289243975</v>
      </c>
      <c r="E11" s="194">
        <f t="shared" si="1"/>
        <v>112.86988994397478</v>
      </c>
      <c r="F11" s="194">
        <f>'Revenu fiscal Indice fiscale'!C11</f>
        <v>5628.6657051354487</v>
      </c>
      <c r="G11" s="196">
        <f t="shared" si="2"/>
        <v>118.74405412976104</v>
      </c>
      <c r="H11" s="10"/>
      <c r="I11" s="35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</row>
    <row r="12" spans="1:157" s="38" customFormat="1" ht="14.25" customHeight="1">
      <c r="A12" s="187" t="s">
        <v>22</v>
      </c>
      <c r="B12" s="193">
        <f>'Revenu fiscal Indice fiscale'!H12</f>
        <v>59</v>
      </c>
      <c r="C12" s="194">
        <f t="shared" si="0"/>
        <v>90.653911027899937</v>
      </c>
      <c r="D12" s="195">
        <f>'Revenu fiscal Indice fiscale'!G12</f>
        <v>45.484312357715432</v>
      </c>
      <c r="E12" s="194">
        <f t="shared" si="1"/>
        <v>90.611516381700056</v>
      </c>
      <c r="F12" s="194">
        <f>'Revenu fiscal Indice fiscale'!C12</f>
        <v>4375.7366134682388</v>
      </c>
      <c r="G12" s="196">
        <f t="shared" si="2"/>
        <v>92.311878606183157</v>
      </c>
      <c r="H12" s="10"/>
      <c r="I12" s="35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</row>
    <row r="13" spans="1:157" s="38" customFormat="1" ht="14.25" customHeight="1">
      <c r="A13" s="187" t="s">
        <v>23</v>
      </c>
      <c r="B13" s="193">
        <f>'Revenu fiscal Indice fiscale'!H13</f>
        <v>68</v>
      </c>
      <c r="C13" s="194">
        <f t="shared" si="0"/>
        <v>104.48247372707111</v>
      </c>
      <c r="D13" s="195">
        <f>'Revenu fiscal Indice fiscale'!G13</f>
        <v>52.609571052894296</v>
      </c>
      <c r="E13" s="194">
        <f t="shared" si="1"/>
        <v>104.80609164326347</v>
      </c>
      <c r="F13" s="194">
        <f>'Revenu fiscal Indice fiscale'!C13</f>
        <v>3645.1143834918767</v>
      </c>
      <c r="G13" s="196">
        <f t="shared" si="2"/>
        <v>76.898448466680463</v>
      </c>
      <c r="H13" s="10"/>
      <c r="I13" s="35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</row>
    <row r="14" spans="1:157" s="38" customFormat="1" ht="14.25" customHeight="1">
      <c r="A14" s="187" t="s">
        <v>24</v>
      </c>
      <c r="B14" s="193">
        <f>'Revenu fiscal Indice fiscale'!H14</f>
        <v>68</v>
      </c>
      <c r="C14" s="194">
        <f t="shared" si="0"/>
        <v>104.48247372707111</v>
      </c>
      <c r="D14" s="195">
        <f>'Revenu fiscal Indice fiscale'!G14</f>
        <v>51.594643070111601</v>
      </c>
      <c r="E14" s="194">
        <f t="shared" si="1"/>
        <v>102.78420412268497</v>
      </c>
      <c r="F14" s="194">
        <f>'Revenu fiscal Indice fiscale'!C14</f>
        <v>4072.9854425438384</v>
      </c>
      <c r="G14" s="196">
        <f t="shared" si="2"/>
        <v>85.924947260216783</v>
      </c>
      <c r="H14" s="10"/>
      <c r="I14" s="35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</row>
    <row r="15" spans="1:157" s="38" customFormat="1" ht="14.25" customHeight="1">
      <c r="A15" s="187" t="s">
        <v>25</v>
      </c>
      <c r="B15" s="193">
        <f>'Revenu fiscal Indice fiscale'!H15</f>
        <v>63</v>
      </c>
      <c r="C15" s="194">
        <f t="shared" si="0"/>
        <v>96.799938894198235</v>
      </c>
      <c r="D15" s="195">
        <f>'Revenu fiscal Indice fiscale'!G15</f>
        <v>48.932876945025697</v>
      </c>
      <c r="E15" s="194">
        <f t="shared" si="1"/>
        <v>97.481570041935512</v>
      </c>
      <c r="F15" s="194">
        <f>'Revenu fiscal Indice fiscale'!C15</f>
        <v>4705.5542689531958</v>
      </c>
      <c r="G15" s="196">
        <f t="shared" si="2"/>
        <v>99.269812792987764</v>
      </c>
      <c r="H15" s="10"/>
      <c r="I15" s="35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</row>
    <row r="16" spans="1:157" s="38" customFormat="1" ht="14.25" customHeight="1">
      <c r="A16" s="187" t="s">
        <v>26</v>
      </c>
      <c r="B16" s="193">
        <f>'Revenu fiscal Indice fiscale'!H16</f>
        <v>60</v>
      </c>
      <c r="C16" s="194">
        <f t="shared" si="0"/>
        <v>92.190417994474515</v>
      </c>
      <c r="D16" s="195">
        <f>'Revenu fiscal Indice fiscale'!G16</f>
        <v>46.14418748997965</v>
      </c>
      <c r="E16" s="194">
        <f t="shared" si="1"/>
        <v>91.926085807017387</v>
      </c>
      <c r="F16" s="194">
        <f>'Revenu fiscal Indice fiscale'!C16</f>
        <v>5075.0287948095274</v>
      </c>
      <c r="G16" s="196">
        <f t="shared" si="2"/>
        <v>107.06436045244878</v>
      </c>
      <c r="H16" s="10"/>
      <c r="I16" s="35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</row>
    <row r="17" spans="1:157" s="38" customFormat="1" ht="14.25" customHeight="1">
      <c r="A17" s="187" t="s">
        <v>27</v>
      </c>
      <c r="B17" s="193">
        <f>'Revenu fiscal Indice fiscale'!H17</f>
        <v>57</v>
      </c>
      <c r="C17" s="194">
        <f t="shared" si="0"/>
        <v>87.580897094750782</v>
      </c>
      <c r="D17" s="195">
        <f>'Revenu fiscal Indice fiscale'!G17</f>
        <v>44.127680781295155</v>
      </c>
      <c r="E17" s="194">
        <f t="shared" si="1"/>
        <v>87.908904471378733</v>
      </c>
      <c r="F17" s="194">
        <f>'Revenu fiscal Indice fiscale'!C17</f>
        <v>7728.6525057082417</v>
      </c>
      <c r="G17" s="196">
        <f t="shared" si="2"/>
        <v>163.04601828646855</v>
      </c>
      <c r="H17" s="10"/>
      <c r="I17" s="35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</row>
    <row r="18" spans="1:157" s="38" customFormat="1" ht="14.25" customHeight="1">
      <c r="A18" s="187" t="s">
        <v>28</v>
      </c>
      <c r="B18" s="193">
        <f>'Revenu fiscal Indice fiscale'!H18</f>
        <v>67</v>
      </c>
      <c r="C18" s="194">
        <f t="shared" si="0"/>
        <v>102.94596676049655</v>
      </c>
      <c r="D18" s="195">
        <f>'Revenu fiscal Indice fiscale'!G18</f>
        <v>51.773656976477042</v>
      </c>
      <c r="E18" s="194">
        <f t="shared" si="1"/>
        <v>103.14082645395415</v>
      </c>
      <c r="F18" s="194">
        <f>'Revenu fiscal Indice fiscale'!C18</f>
        <v>4049.8020718722328</v>
      </c>
      <c r="G18" s="196">
        <f t="shared" si="2"/>
        <v>85.435863778242037</v>
      </c>
      <c r="H18" s="10"/>
      <c r="I18" s="35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</row>
    <row r="19" spans="1:157" s="38" customFormat="1" ht="14.25" customHeight="1">
      <c r="A19" s="187" t="s">
        <v>29</v>
      </c>
      <c r="B19" s="193">
        <f>'Revenu fiscal Indice fiscale'!H19</f>
        <v>69</v>
      </c>
      <c r="C19" s="194">
        <f t="shared" si="0"/>
        <v>106.01898069364569</v>
      </c>
      <c r="D19" s="195">
        <f>'Revenu fiscal Indice fiscale'!G19</f>
        <v>53.11796444426281</v>
      </c>
      <c r="E19" s="194">
        <f t="shared" si="1"/>
        <v>105.81888690656314</v>
      </c>
      <c r="F19" s="194">
        <f>'Revenu fiscal Indice fiscale'!C19</f>
        <v>5267.4526584444711</v>
      </c>
      <c r="G19" s="196">
        <f t="shared" si="2"/>
        <v>111.12379316284735</v>
      </c>
      <c r="H19" s="10"/>
      <c r="I19" s="35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</row>
    <row r="20" spans="1:157" s="38" customFormat="1" ht="14.25" customHeight="1">
      <c r="A20" s="187" t="s">
        <v>30</v>
      </c>
      <c r="B20" s="193">
        <f>'Revenu fiscal Indice fiscale'!H20</f>
        <v>60</v>
      </c>
      <c r="C20" s="194">
        <f t="shared" si="0"/>
        <v>92.190417994474515</v>
      </c>
      <c r="D20" s="195">
        <f>'Revenu fiscal Indice fiscale'!G20</f>
        <v>45.922781136752981</v>
      </c>
      <c r="E20" s="194">
        <f t="shared" si="1"/>
        <v>91.485011415375908</v>
      </c>
      <c r="F20" s="194">
        <f>'Revenu fiscal Indice fiscale'!C20</f>
        <v>5033.569294417257</v>
      </c>
      <c r="G20" s="196">
        <f t="shared" si="2"/>
        <v>106.18971814525315</v>
      </c>
      <c r="H20" s="10"/>
      <c r="I20" s="35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</row>
    <row r="21" spans="1:157" s="38" customFormat="1" ht="14.25" customHeight="1">
      <c r="A21" s="187" t="s">
        <v>31</v>
      </c>
      <c r="B21" s="193">
        <f>'Revenu fiscal Indice fiscale'!H21</f>
        <v>68</v>
      </c>
      <c r="C21" s="194">
        <f t="shared" si="0"/>
        <v>104.48247372707111</v>
      </c>
      <c r="D21" s="195">
        <f>'Revenu fiscal Indice fiscale'!G21</f>
        <v>52.206569838332626</v>
      </c>
      <c r="E21" s="194">
        <f t="shared" si="1"/>
        <v>104.0032532741152</v>
      </c>
      <c r="F21" s="194">
        <f>'Revenu fiscal Indice fiscale'!C21</f>
        <v>5030.8846401082174</v>
      </c>
      <c r="G21" s="196">
        <f t="shared" si="2"/>
        <v>106.13308185642516</v>
      </c>
      <c r="H21" s="10"/>
      <c r="I21" s="35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</row>
    <row r="22" spans="1:157" s="38" customFormat="1" ht="14.25" customHeight="1">
      <c r="A22" s="187" t="s">
        <v>32</v>
      </c>
      <c r="B22" s="193">
        <f>'Revenu fiscal Indice fiscale'!H22</f>
        <v>65</v>
      </c>
      <c r="C22" s="194">
        <f t="shared" si="0"/>
        <v>99.872952827347376</v>
      </c>
      <c r="D22" s="195">
        <f>'Revenu fiscal Indice fiscale'!G22</f>
        <v>49.554970447975549</v>
      </c>
      <c r="E22" s="194">
        <f t="shared" si="1"/>
        <v>98.720872841330859</v>
      </c>
      <c r="F22" s="194">
        <f>'Revenu fiscal Indice fiscale'!C22</f>
        <v>2845.758369453044</v>
      </c>
      <c r="G22" s="196">
        <f t="shared" si="2"/>
        <v>60.034989385538772</v>
      </c>
      <c r="H22" s="10"/>
      <c r="I22" s="35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</row>
    <row r="23" spans="1:157" s="38" customFormat="1" ht="14.25" customHeight="1">
      <c r="A23" s="187" t="s">
        <v>33</v>
      </c>
      <c r="B23" s="193">
        <f>'Revenu fiscal Indice fiscale'!H23</f>
        <v>61</v>
      </c>
      <c r="C23" s="194">
        <f t="shared" si="0"/>
        <v>93.726924961049079</v>
      </c>
      <c r="D23" s="195">
        <f>'Revenu fiscal Indice fiscale'!G23</f>
        <v>46.780390532481533</v>
      </c>
      <c r="E23" s="194">
        <f t="shared" si="1"/>
        <v>93.193496908110319</v>
      </c>
      <c r="F23" s="194">
        <f>'Revenu fiscal Indice fiscale'!C23</f>
        <v>4983.0422253236575</v>
      </c>
      <c r="G23" s="196">
        <f t="shared" si="2"/>
        <v>105.12378363398976</v>
      </c>
      <c r="H23" s="10"/>
      <c r="I23" s="35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</row>
    <row r="24" spans="1:157" s="38" customFormat="1" ht="14.25" customHeight="1">
      <c r="A24" s="187" t="s">
        <v>34</v>
      </c>
      <c r="B24" s="193">
        <f>'Revenu fiscal Indice fiscale'!H24</f>
        <v>60</v>
      </c>
      <c r="C24" s="194">
        <f t="shared" si="0"/>
        <v>92.190417994474515</v>
      </c>
      <c r="D24" s="195">
        <f>'Revenu fiscal Indice fiscale'!G24</f>
        <v>46.274174134656825</v>
      </c>
      <c r="E24" s="194">
        <f t="shared" si="1"/>
        <v>92.185038539795599</v>
      </c>
      <c r="F24" s="194">
        <f>'Revenu fiscal Indice fiscale'!C24</f>
        <v>5753.6275844555203</v>
      </c>
      <c r="G24" s="196">
        <f t="shared" si="2"/>
        <v>121.38028817517628</v>
      </c>
      <c r="H24" s="10"/>
      <c r="I24" s="35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</row>
    <row r="25" spans="1:157" s="38" customFormat="1" ht="14.25" customHeight="1">
      <c r="A25" s="187" t="s">
        <v>35</v>
      </c>
      <c r="B25" s="193">
        <f>'Revenu fiscal Indice fiscale'!H25</f>
        <v>70</v>
      </c>
      <c r="C25" s="194">
        <f t="shared" si="0"/>
        <v>107.55548766022028</v>
      </c>
      <c r="D25" s="195">
        <f>'Revenu fiscal Indice fiscale'!G25</f>
        <v>54.377770767631247</v>
      </c>
      <c r="E25" s="194">
        <f t="shared" si="1"/>
        <v>108.32860850925337</v>
      </c>
      <c r="F25" s="194">
        <f>'Revenu fiscal Indice fiscale'!C25</f>
        <v>4386.0488557417257</v>
      </c>
      <c r="G25" s="196">
        <f t="shared" si="2"/>
        <v>92.529428824808662</v>
      </c>
      <c r="H25" s="10"/>
      <c r="I25" s="35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</row>
    <row r="26" spans="1:157" s="38" customFormat="1" ht="14.25" customHeight="1">
      <c r="A26" s="187" t="s">
        <v>36</v>
      </c>
      <c r="B26" s="193">
        <f>'Revenu fiscal Indice fiscale'!H26</f>
        <v>55</v>
      </c>
      <c r="C26" s="194">
        <f t="shared" si="0"/>
        <v>84.50788316160164</v>
      </c>
      <c r="D26" s="195">
        <f>'Revenu fiscal Indice fiscale'!G26</f>
        <v>42.30929770622906</v>
      </c>
      <c r="E26" s="194">
        <f t="shared" si="1"/>
        <v>84.286414886426073</v>
      </c>
      <c r="F26" s="194">
        <f>'Revenu fiscal Indice fiscale'!C26</f>
        <v>3226.7378257006148</v>
      </c>
      <c r="G26" s="196">
        <f t="shared" si="2"/>
        <v>68.072248577128988</v>
      </c>
      <c r="H26" s="10"/>
      <c r="I26" s="35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</row>
    <row r="27" spans="1:157" s="38" customFormat="1" ht="14.25" customHeight="1">
      <c r="A27" s="187" t="s">
        <v>37</v>
      </c>
      <c r="B27" s="193">
        <f>'Revenu fiscal Indice fiscale'!H27</f>
        <v>77</v>
      </c>
      <c r="C27" s="194">
        <f t="shared" si="0"/>
        <v>118.3110364262423</v>
      </c>
      <c r="D27" s="195">
        <f>'Revenu fiscal Indice fiscale'!G27</f>
        <v>59.656835523744888</v>
      </c>
      <c r="E27" s="194">
        <f t="shared" si="1"/>
        <v>118.84529080768336</v>
      </c>
      <c r="F27" s="194">
        <f>'Revenu fiscal Indice fiscale'!C27</f>
        <v>2485.8248122432929</v>
      </c>
      <c r="G27" s="196">
        <f t="shared" si="2"/>
        <v>52.44172092025449</v>
      </c>
      <c r="H27" s="10"/>
      <c r="I27" s="35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</row>
    <row r="28" spans="1:157" s="38" customFormat="1" ht="14.25" customHeight="1">
      <c r="A28" s="187" t="s">
        <v>38</v>
      </c>
      <c r="B28" s="193">
        <f>'Revenu fiscal Indice fiscale'!H28</f>
        <v>60</v>
      </c>
      <c r="C28" s="194">
        <f t="shared" si="0"/>
        <v>92.190417994474515</v>
      </c>
      <c r="D28" s="195">
        <f>'Revenu fiscal Indice fiscale'!G28</f>
        <v>46.854990284892715</v>
      </c>
      <c r="E28" s="194">
        <f t="shared" si="1"/>
        <v>93.342110712239418</v>
      </c>
      <c r="F28" s="194">
        <f>'Revenu fiscal Indice fiscale'!C28</f>
        <v>6120.1584479780931</v>
      </c>
      <c r="G28" s="196">
        <f t="shared" si="2"/>
        <v>129.11273543326143</v>
      </c>
      <c r="H28" s="10"/>
      <c r="I28" s="35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</row>
    <row r="29" spans="1:157" s="38" customFormat="1" ht="14.25" customHeight="1">
      <c r="A29" s="188" t="s">
        <v>73</v>
      </c>
      <c r="B29" s="193">
        <f>'Revenu fiscal Indice fiscale'!H29</f>
        <v>72</v>
      </c>
      <c r="C29" s="194">
        <f t="shared" si="0"/>
        <v>110.62850159336941</v>
      </c>
      <c r="D29" s="195">
        <f>'Revenu fiscal Indice fiscale'!G29</f>
        <v>55.696575456559096</v>
      </c>
      <c r="E29" s="194">
        <f t="shared" si="1"/>
        <v>110.9558636326295</v>
      </c>
      <c r="F29" s="194">
        <f>'Revenu fiscal Indice fiscale'!C29</f>
        <v>3374.1002701215625</v>
      </c>
      <c r="G29" s="196">
        <f t="shared" si="2"/>
        <v>71.181051798654437</v>
      </c>
      <c r="H29" s="10"/>
      <c r="I29" s="35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</row>
    <row r="30" spans="1:157" s="38" customFormat="1" ht="14.25" customHeight="1">
      <c r="A30" s="187" t="s">
        <v>39</v>
      </c>
      <c r="B30" s="193">
        <f>'Revenu fiscal Indice fiscale'!H30</f>
        <v>64</v>
      </c>
      <c r="C30" s="194">
        <f t="shared" si="0"/>
        <v>98.336445860772812</v>
      </c>
      <c r="D30" s="195">
        <f>'Revenu fiscal Indice fiscale'!G30</f>
        <v>49.163446337607589</v>
      </c>
      <c r="E30" s="194">
        <f t="shared" si="1"/>
        <v>97.940898571049971</v>
      </c>
      <c r="F30" s="194">
        <f>'Revenu fiscal Indice fiscale'!C30</f>
        <v>3760.6955939001796</v>
      </c>
      <c r="G30" s="196">
        <f t="shared" si="2"/>
        <v>79.336785050177483</v>
      </c>
      <c r="H30" s="10"/>
      <c r="I30" s="35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</row>
    <row r="31" spans="1:157" s="38" customFormat="1" ht="14.25" customHeight="1">
      <c r="A31" s="187" t="s">
        <v>40</v>
      </c>
      <c r="B31" s="193">
        <f>'Revenu fiscal Indice fiscale'!H31</f>
        <v>74</v>
      </c>
      <c r="C31" s="194">
        <f t="shared" si="0"/>
        <v>113.70151552651858</v>
      </c>
      <c r="D31" s="195">
        <f>'Revenu fiscal Indice fiscale'!G31</f>
        <v>56.665371225709116</v>
      </c>
      <c r="E31" s="194">
        <f t="shared" si="1"/>
        <v>112.88584892110596</v>
      </c>
      <c r="F31" s="194">
        <f>'Revenu fiscal Indice fiscale'!C31</f>
        <v>2880.8971972768281</v>
      </c>
      <c r="G31" s="196">
        <f t="shared" si="2"/>
        <v>60.776288850056069</v>
      </c>
      <c r="H31" s="10"/>
      <c r="I31" s="35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</row>
    <row r="32" spans="1:157" s="38" customFormat="1" ht="14.25" customHeight="1">
      <c r="A32" s="187" t="s">
        <v>41</v>
      </c>
      <c r="B32" s="193">
        <f>'Revenu fiscal Indice fiscale'!H32</f>
        <v>66</v>
      </c>
      <c r="C32" s="194">
        <f t="shared" si="0"/>
        <v>101.40945979392195</v>
      </c>
      <c r="D32" s="195">
        <f>'Revenu fiscal Indice fiscale'!G32</f>
        <v>50.702438574844969</v>
      </c>
      <c r="E32" s="194">
        <f t="shared" si="1"/>
        <v>101.00680004536542</v>
      </c>
      <c r="F32" s="194">
        <f>'Revenu fiscal Indice fiscale'!C32</f>
        <v>3847.2928138348293</v>
      </c>
      <c r="G32" s="196">
        <f t="shared" si="2"/>
        <v>81.163666501322297</v>
      </c>
      <c r="H32" s="10"/>
      <c r="I32" s="35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</row>
    <row r="33" spans="1:157" s="38" customFormat="1" ht="14.25" customHeight="1">
      <c r="A33" s="187" t="s">
        <v>42</v>
      </c>
      <c r="B33" s="193">
        <f>'Revenu fiscal Indice fiscale'!H33</f>
        <v>74</v>
      </c>
      <c r="C33" s="194">
        <f t="shared" si="0"/>
        <v>113.70151552651858</v>
      </c>
      <c r="D33" s="195">
        <f>'Revenu fiscal Indice fiscale'!G33</f>
        <v>56.745323678963963</v>
      </c>
      <c r="E33" s="194">
        <f t="shared" si="1"/>
        <v>113.04512610157387</v>
      </c>
      <c r="F33" s="194">
        <f>'Revenu fiscal Indice fiscale'!C33</f>
        <v>4269.3327644235906</v>
      </c>
      <c r="G33" s="196">
        <f t="shared" si="2"/>
        <v>90.067150446355697</v>
      </c>
      <c r="H33" s="10"/>
      <c r="I33" s="35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</row>
    <row r="34" spans="1:157" s="38" customFormat="1" ht="14.25" customHeight="1">
      <c r="A34" s="187" t="s">
        <v>43</v>
      </c>
      <c r="B34" s="193">
        <f>'Revenu fiscal Indice fiscale'!H34</f>
        <v>63</v>
      </c>
      <c r="C34" s="194">
        <f t="shared" si="0"/>
        <v>96.799938894198235</v>
      </c>
      <c r="D34" s="195">
        <f>'Revenu fiscal Indice fiscale'!G34</f>
        <v>48.195193620303186</v>
      </c>
      <c r="E34" s="194">
        <f t="shared" si="1"/>
        <v>96.011995122633408</v>
      </c>
      <c r="F34" s="194">
        <f>'Revenu fiscal Indice fiscale'!C34</f>
        <v>4000.6958260907022</v>
      </c>
      <c r="G34" s="196">
        <f t="shared" si="2"/>
        <v>84.399903390352719</v>
      </c>
      <c r="H34" s="10"/>
      <c r="I34" s="35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</row>
    <row r="35" spans="1:157" s="38" customFormat="1" ht="14.25" customHeight="1">
      <c r="A35" s="187" t="s">
        <v>44</v>
      </c>
      <c r="B35" s="193">
        <f>'Revenu fiscal Indice fiscale'!H35</f>
        <v>70</v>
      </c>
      <c r="C35" s="194">
        <f t="shared" si="0"/>
        <v>107.55548766022028</v>
      </c>
      <c r="D35" s="195">
        <f>'Revenu fiscal Indice fiscale'!G35</f>
        <v>53.762112133671138</v>
      </c>
      <c r="E35" s="194">
        <f t="shared" si="1"/>
        <v>107.10212492612519</v>
      </c>
      <c r="F35" s="194">
        <f>'Revenu fiscal Indice fiscale'!C35</f>
        <v>3650.3452823017324</v>
      </c>
      <c r="G35" s="196">
        <f t="shared" si="2"/>
        <v>77.00880110866774</v>
      </c>
      <c r="H35" s="10"/>
      <c r="I35" s="35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</row>
    <row r="36" spans="1:157" s="38" customFormat="1" ht="14.25" customHeight="1">
      <c r="A36" s="187" t="s">
        <v>45</v>
      </c>
      <c r="B36" s="193">
        <f>'Revenu fiscal Indice fiscale'!H36</f>
        <v>72</v>
      </c>
      <c r="C36" s="194">
        <f t="shared" si="0"/>
        <v>110.62850159336941</v>
      </c>
      <c r="D36" s="195">
        <f>'Revenu fiscal Indice fiscale'!G36</f>
        <v>56.203569902102458</v>
      </c>
      <c r="E36" s="194">
        <f t="shared" si="1"/>
        <v>111.96587198774077</v>
      </c>
      <c r="F36" s="194">
        <f>'Revenu fiscal Indice fiscale'!C36</f>
        <v>5080.0675622931331</v>
      </c>
      <c r="G36" s="196">
        <f t="shared" si="2"/>
        <v>107.17065983318383</v>
      </c>
      <c r="H36" s="10"/>
      <c r="I36" s="35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</row>
    <row r="37" spans="1:157" s="38" customFormat="1" ht="14.25" customHeight="1">
      <c r="A37" s="187" t="s">
        <v>46</v>
      </c>
      <c r="B37" s="193">
        <f>'Revenu fiscal Indice fiscale'!H37</f>
        <v>66</v>
      </c>
      <c r="C37" s="194">
        <f t="shared" ref="C37:C58" si="3">B37/$B$58*100</f>
        <v>101.40945979392195</v>
      </c>
      <c r="D37" s="195">
        <f>'Revenu fiscal Indice fiscale'!G37</f>
        <v>50.835534283691295</v>
      </c>
      <c r="E37" s="194">
        <f t="shared" ref="E37:E58" si="4">D37/$D$58*100</f>
        <v>101.27194649646742</v>
      </c>
      <c r="F37" s="194">
        <f>'Revenu fiscal Indice fiscale'!C37</f>
        <v>3872.7864387002205</v>
      </c>
      <c r="G37" s="196">
        <f t="shared" ref="G37:G58" si="5">F37/$F$58*100</f>
        <v>81.701487812724366</v>
      </c>
      <c r="H37" s="10"/>
      <c r="I37" s="35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</row>
    <row r="38" spans="1:157" s="38" customFormat="1" ht="14.25" customHeight="1">
      <c r="A38" s="187" t="s">
        <v>47</v>
      </c>
      <c r="B38" s="193">
        <f>'Revenu fiscal Indice fiscale'!H38</f>
        <v>63</v>
      </c>
      <c r="C38" s="194">
        <f t="shared" si="3"/>
        <v>96.799938894198235</v>
      </c>
      <c r="D38" s="195">
        <f>'Revenu fiscal Indice fiscale'!G38</f>
        <v>48.130400159214041</v>
      </c>
      <c r="E38" s="194">
        <f t="shared" si="4"/>
        <v>95.882916909584196</v>
      </c>
      <c r="F38" s="194">
        <f>'Revenu fiscal Indice fiscale'!C38</f>
        <v>4772.4048030531885</v>
      </c>
      <c r="G38" s="196">
        <f t="shared" si="5"/>
        <v>100.68011211712961</v>
      </c>
      <c r="H38" s="10"/>
      <c r="I38" s="35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</row>
    <row r="39" spans="1:157" s="38" customFormat="1" ht="14.25" customHeight="1">
      <c r="A39" s="187" t="s">
        <v>48</v>
      </c>
      <c r="B39" s="193">
        <f>'Revenu fiscal Indice fiscale'!H39</f>
        <v>61</v>
      </c>
      <c r="C39" s="194">
        <f t="shared" si="3"/>
        <v>93.726924961049079</v>
      </c>
      <c r="D39" s="195">
        <f>'Revenu fiscal Indice fiscale'!G39</f>
        <v>47.174728183026993</v>
      </c>
      <c r="E39" s="194">
        <f t="shared" si="4"/>
        <v>93.979076168961996</v>
      </c>
      <c r="F39" s="194">
        <f>'Revenu fiscal Indice fiscale'!C39</f>
        <v>4611.2196045750989</v>
      </c>
      <c r="G39" s="196">
        <f t="shared" si="5"/>
        <v>97.279699846147537</v>
      </c>
      <c r="H39" s="10"/>
      <c r="I39" s="35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</row>
    <row r="40" spans="1:157" s="38" customFormat="1" ht="14.25" customHeight="1">
      <c r="A40" s="187" t="s">
        <v>49</v>
      </c>
      <c r="B40" s="193">
        <f>'Revenu fiscal Indice fiscale'!H40</f>
        <v>63</v>
      </c>
      <c r="C40" s="194">
        <f t="shared" si="3"/>
        <v>96.799938894198235</v>
      </c>
      <c r="D40" s="195">
        <f>'Revenu fiscal Indice fiscale'!G40</f>
        <v>48.570707735509636</v>
      </c>
      <c r="E40" s="194">
        <f t="shared" si="4"/>
        <v>96.760075100934259</v>
      </c>
      <c r="F40" s="194">
        <f>'Revenu fiscal Indice fiscale'!C40</f>
        <v>3661.4459267665097</v>
      </c>
      <c r="G40" s="196">
        <f t="shared" si="5"/>
        <v>77.242983701177735</v>
      </c>
      <c r="H40" s="10"/>
      <c r="I40" s="35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</row>
    <row r="41" spans="1:157" s="38" customFormat="1" ht="14.25" customHeight="1">
      <c r="A41" s="187" t="s">
        <v>50</v>
      </c>
      <c r="B41" s="193">
        <f>'Revenu fiscal Indice fiscale'!H41</f>
        <v>57</v>
      </c>
      <c r="C41" s="194">
        <f t="shared" si="3"/>
        <v>87.580897094750782</v>
      </c>
      <c r="D41" s="195">
        <f>'Revenu fiscal Indice fiscale'!G41</f>
        <v>43.851015773251895</v>
      </c>
      <c r="E41" s="194">
        <f t="shared" si="4"/>
        <v>87.35774661916372</v>
      </c>
      <c r="F41" s="194">
        <f>'Revenu fiscal Indice fiscale'!C41</f>
        <v>4463.4242233977684</v>
      </c>
      <c r="G41" s="196">
        <f t="shared" si="5"/>
        <v>94.161763258327525</v>
      </c>
      <c r="H41" s="10"/>
      <c r="I41" s="35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</row>
    <row r="42" spans="1:157" s="38" customFormat="1" ht="14.25" customHeight="1">
      <c r="A42" s="187" t="s">
        <v>51</v>
      </c>
      <c r="B42" s="193">
        <f>'Revenu fiscal Indice fiscale'!H42</f>
        <v>67</v>
      </c>
      <c r="C42" s="194">
        <f t="shared" si="3"/>
        <v>102.94596676049655</v>
      </c>
      <c r="D42" s="195">
        <f>'Revenu fiscal Indice fiscale'!G42</f>
        <v>51.493898890390575</v>
      </c>
      <c r="E42" s="194">
        <f t="shared" si="4"/>
        <v>102.5835067301563</v>
      </c>
      <c r="F42" s="194">
        <f>'Revenu fiscal Indice fiscale'!C42</f>
        <v>4963.0553259489689</v>
      </c>
      <c r="G42" s="196">
        <f t="shared" si="5"/>
        <v>104.70213388863914</v>
      </c>
      <c r="H42" s="10"/>
      <c r="I42" s="35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</row>
    <row r="43" spans="1:157" s="38" customFormat="1" ht="14.25" customHeight="1">
      <c r="A43" s="187" t="s">
        <v>52</v>
      </c>
      <c r="B43" s="193">
        <f>'Revenu fiscal Indice fiscale'!H43</f>
        <v>67</v>
      </c>
      <c r="C43" s="194">
        <f t="shared" si="3"/>
        <v>102.94596676049655</v>
      </c>
      <c r="D43" s="195">
        <f>'Revenu fiscal Indice fiscale'!G43</f>
        <v>51.656621209620909</v>
      </c>
      <c r="E43" s="194">
        <f t="shared" si="4"/>
        <v>102.90767379634494</v>
      </c>
      <c r="F43" s="194">
        <f>'Revenu fiscal Indice fiscale'!C43</f>
        <v>3841.2793831125045</v>
      </c>
      <c r="G43" s="196">
        <f t="shared" si="5"/>
        <v>81.036805326648903</v>
      </c>
      <c r="H43" s="10"/>
      <c r="I43" s="35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</row>
    <row r="44" spans="1:157" s="38" customFormat="1" ht="14.25" customHeight="1">
      <c r="A44" s="187" t="s">
        <v>53</v>
      </c>
      <c r="B44" s="193">
        <f>'Revenu fiscal Indice fiscale'!H44</f>
        <v>62</v>
      </c>
      <c r="C44" s="194">
        <f t="shared" si="3"/>
        <v>95.263431927623671</v>
      </c>
      <c r="D44" s="195">
        <f>'Revenu fiscal Indice fiscale'!G44</f>
        <v>46.549580383633113</v>
      </c>
      <c r="E44" s="194">
        <f t="shared" si="4"/>
        <v>92.733688756698456</v>
      </c>
      <c r="F44" s="194">
        <f>'Revenu fiscal Indice fiscale'!C44</f>
        <v>3956.3136221602399</v>
      </c>
      <c r="G44" s="196">
        <f t="shared" si="5"/>
        <v>83.46360283494603</v>
      </c>
      <c r="H44" s="10"/>
      <c r="I44" s="35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</row>
    <row r="45" spans="1:157" s="38" customFormat="1" ht="14.25" customHeight="1">
      <c r="A45" s="187" t="s">
        <v>54</v>
      </c>
      <c r="B45" s="193">
        <f>'Revenu fiscal Indice fiscale'!H45</f>
        <v>67</v>
      </c>
      <c r="C45" s="194">
        <f t="shared" si="3"/>
        <v>102.94596676049655</v>
      </c>
      <c r="D45" s="195">
        <f>'Revenu fiscal Indice fiscale'!G45</f>
        <v>51.668987886375191</v>
      </c>
      <c r="E45" s="194">
        <f t="shared" si="4"/>
        <v>102.93231005608421</v>
      </c>
      <c r="F45" s="194">
        <f>'Revenu fiscal Indice fiscale'!C45</f>
        <v>4073.541249233655</v>
      </c>
      <c r="G45" s="196">
        <f t="shared" si="5"/>
        <v>85.936672728226199</v>
      </c>
      <c r="H45" s="10"/>
      <c r="I45" s="35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</row>
    <row r="46" spans="1:157" s="38" customFormat="1" ht="14.25" customHeight="1">
      <c r="A46" s="187" t="s">
        <v>55</v>
      </c>
      <c r="B46" s="193">
        <f>'Revenu fiscal Indice fiscale'!H46</f>
        <v>65</v>
      </c>
      <c r="C46" s="194">
        <f t="shared" si="3"/>
        <v>99.872952827347376</v>
      </c>
      <c r="D46" s="195">
        <f>'Revenu fiscal Indice fiscale'!G46</f>
        <v>50.342005510505039</v>
      </c>
      <c r="E46" s="194">
        <f t="shared" si="4"/>
        <v>100.2887637638209</v>
      </c>
      <c r="F46" s="194">
        <f>'Revenu fiscal Indice fiscale'!C46</f>
        <v>4236.1419680537101</v>
      </c>
      <c r="G46" s="196">
        <f t="shared" si="5"/>
        <v>89.366947249502289</v>
      </c>
      <c r="H46" s="10"/>
      <c r="I46" s="35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</row>
    <row r="47" spans="1:157" s="38" customFormat="1" ht="14.25" customHeight="1">
      <c r="A47" s="187" t="s">
        <v>56</v>
      </c>
      <c r="B47" s="193">
        <f>'Revenu fiscal Indice fiscale'!H47</f>
        <v>61</v>
      </c>
      <c r="C47" s="194">
        <f t="shared" si="3"/>
        <v>93.726924961049079</v>
      </c>
      <c r="D47" s="195">
        <f>'Revenu fiscal Indice fiscale'!G47</f>
        <v>46.819251686826227</v>
      </c>
      <c r="E47" s="194">
        <f t="shared" si="4"/>
        <v>93.270914108480923</v>
      </c>
      <c r="F47" s="194">
        <f>'Revenu fiscal Indice fiscale'!C47</f>
        <v>5572.170812139485</v>
      </c>
      <c r="G47" s="196">
        <f t="shared" si="5"/>
        <v>117.55222057925418</v>
      </c>
      <c r="H47" s="10"/>
      <c r="I47" s="35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</row>
    <row r="48" spans="1:157" s="38" customFormat="1" ht="14.25" customHeight="1">
      <c r="A48" s="187" t="s">
        <v>58</v>
      </c>
      <c r="B48" s="193">
        <f>'Revenu fiscal Indice fiscale'!H48</f>
        <v>68</v>
      </c>
      <c r="C48" s="194">
        <f t="shared" si="3"/>
        <v>104.48247372707111</v>
      </c>
      <c r="D48" s="195">
        <f>'Revenu fiscal Indice fiscale'!G48</f>
        <v>52.965580768860136</v>
      </c>
      <c r="E48" s="194">
        <f t="shared" si="4"/>
        <v>105.51531595683741</v>
      </c>
      <c r="F48" s="194">
        <f>'Revenu fiscal Indice fiscale'!C48</f>
        <v>4937.1433533084701</v>
      </c>
      <c r="G48" s="196">
        <f t="shared" si="5"/>
        <v>104.15548698455581</v>
      </c>
      <c r="H48" s="10"/>
      <c r="I48" s="35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</row>
    <row r="49" spans="1:157" s="38" customFormat="1" ht="14.25" customHeight="1">
      <c r="A49" s="187" t="s">
        <v>59</v>
      </c>
      <c r="B49" s="193">
        <f>'Revenu fiscal Indice fiscale'!H49</f>
        <v>60</v>
      </c>
      <c r="C49" s="194">
        <f t="shared" si="3"/>
        <v>92.190417994474515</v>
      </c>
      <c r="D49" s="195">
        <f>'Revenu fiscal Indice fiscale'!G49</f>
        <v>46.008576392171157</v>
      </c>
      <c r="E49" s="194">
        <f t="shared" si="4"/>
        <v>91.655928326917987</v>
      </c>
      <c r="F49" s="194">
        <f>'Revenu fiscal Indice fiscale'!C49</f>
        <v>4653.2377942539379</v>
      </c>
      <c r="G49" s="196">
        <f t="shared" si="5"/>
        <v>98.166128433495771</v>
      </c>
      <c r="H49" s="10"/>
      <c r="I49" s="35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</row>
    <row r="50" spans="1:157" s="38" customFormat="1" ht="14.25" customHeight="1">
      <c r="A50" s="187" t="s">
        <v>60</v>
      </c>
      <c r="B50" s="193">
        <f>'Revenu fiscal Indice fiscale'!H50</f>
        <v>70</v>
      </c>
      <c r="C50" s="194">
        <f t="shared" si="3"/>
        <v>107.55548766022028</v>
      </c>
      <c r="D50" s="195">
        <f>'Revenu fiscal Indice fiscale'!G50</f>
        <v>54.157589426831045</v>
      </c>
      <c r="E50" s="194">
        <f t="shared" si="4"/>
        <v>107.88997452459606</v>
      </c>
      <c r="F50" s="194">
        <f>'Revenu fiscal Indice fiscale'!C50</f>
        <v>2920.7864959997692</v>
      </c>
      <c r="G50" s="196">
        <f t="shared" si="5"/>
        <v>61.617805702341954</v>
      </c>
      <c r="H50" s="10"/>
      <c r="I50" s="35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</row>
    <row r="51" spans="1:157" s="38" customFormat="1" ht="14.25" customHeight="1">
      <c r="A51" s="187" t="s">
        <v>61</v>
      </c>
      <c r="B51" s="193">
        <f>'Revenu fiscal Indice fiscale'!H51</f>
        <v>73</v>
      </c>
      <c r="C51" s="194">
        <f t="shared" si="3"/>
        <v>112.16500855994398</v>
      </c>
      <c r="D51" s="195">
        <f>'Revenu fiscal Indice fiscale'!G51</f>
        <v>56.630963477132248</v>
      </c>
      <c r="E51" s="194">
        <f t="shared" si="4"/>
        <v>112.81730356750556</v>
      </c>
      <c r="F51" s="194">
        <f>'Revenu fiscal Indice fiscale'!C51</f>
        <v>3391.3876108227628</v>
      </c>
      <c r="G51" s="196">
        <f t="shared" si="5"/>
        <v>71.545750828143795</v>
      </c>
      <c r="H51" s="10"/>
      <c r="I51" s="35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</row>
    <row r="52" spans="1:157" s="38" customFormat="1" ht="14.25" customHeight="1">
      <c r="A52" s="187" t="s">
        <v>62</v>
      </c>
      <c r="B52" s="193">
        <f>'Revenu fiscal Indice fiscale'!H52</f>
        <v>70</v>
      </c>
      <c r="C52" s="194">
        <f t="shared" si="3"/>
        <v>107.55548766022028</v>
      </c>
      <c r="D52" s="195">
        <f>'Revenu fiscal Indice fiscale'!G52</f>
        <v>53.431051889271629</v>
      </c>
      <c r="E52" s="194">
        <f t="shared" si="4"/>
        <v>106.44260367135026</v>
      </c>
      <c r="F52" s="194">
        <f>'Revenu fiscal Indice fiscale'!C52</f>
        <v>3607.3520002644864</v>
      </c>
      <c r="G52" s="196">
        <f t="shared" si="5"/>
        <v>76.101801674540923</v>
      </c>
      <c r="H52" s="10"/>
      <c r="I52" s="35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</row>
    <row r="53" spans="1:157" s="38" customFormat="1" ht="14.25" customHeight="1">
      <c r="A53" s="187" t="s">
        <v>63</v>
      </c>
      <c r="B53" s="193">
        <f>'Revenu fiscal Indice fiscale'!H53</f>
        <v>70</v>
      </c>
      <c r="C53" s="194">
        <f t="shared" si="3"/>
        <v>107.55548766022028</v>
      </c>
      <c r="D53" s="195">
        <f>'Revenu fiscal Indice fiscale'!G53</f>
        <v>53.564977296514904</v>
      </c>
      <c r="E53" s="194">
        <f t="shared" si="4"/>
        <v>106.70940300508343</v>
      </c>
      <c r="F53" s="194">
        <f>'Revenu fiscal Indice fiscale'!C53</f>
        <v>3371.6767367042576</v>
      </c>
      <c r="G53" s="196">
        <f t="shared" si="5"/>
        <v>71.129924196063442</v>
      </c>
      <c r="H53" s="10"/>
      <c r="I53" s="35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</row>
    <row r="54" spans="1:157" s="38" customFormat="1" ht="14.25" customHeight="1">
      <c r="A54" s="187" t="s">
        <v>64</v>
      </c>
      <c r="B54" s="193">
        <f>'Revenu fiscal Indice fiscale'!H54</f>
        <v>69</v>
      </c>
      <c r="C54" s="194">
        <f t="shared" si="3"/>
        <v>106.01898069364569</v>
      </c>
      <c r="D54" s="195">
        <f>'Revenu fiscal Indice fiscale'!G54</f>
        <v>53.016684911599555</v>
      </c>
      <c r="E54" s="194">
        <f t="shared" si="4"/>
        <v>105.61712301133541</v>
      </c>
      <c r="F54" s="194">
        <f>'Revenu fiscal Indice fiscale'!C54</f>
        <v>3035.7781753544155</v>
      </c>
      <c r="G54" s="196">
        <f t="shared" si="5"/>
        <v>64.043705358330087</v>
      </c>
      <c r="H54" s="10"/>
      <c r="I54" s="35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</row>
    <row r="55" spans="1:157" s="38" customFormat="1" ht="14.25" customHeight="1">
      <c r="A55" s="187" t="s">
        <v>65</v>
      </c>
      <c r="B55" s="193">
        <f>'Revenu fiscal Indice fiscale'!H55</f>
        <v>70</v>
      </c>
      <c r="C55" s="194">
        <f t="shared" si="3"/>
        <v>107.55548766022028</v>
      </c>
      <c r="D55" s="195">
        <f>'Revenu fiscal Indice fiscale'!G55</f>
        <v>54.369653180533938</v>
      </c>
      <c r="E55" s="194">
        <f t="shared" si="4"/>
        <v>108.31243706819775</v>
      </c>
      <c r="F55" s="194">
        <f>'Revenu fiscal Indice fiscale'!C55</f>
        <v>4002.1658623926246</v>
      </c>
      <c r="G55" s="196">
        <f t="shared" si="5"/>
        <v>84.430915726020288</v>
      </c>
      <c r="H55" s="10"/>
      <c r="I55" s="35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</row>
    <row r="56" spans="1:157" s="38" customFormat="1" ht="14.25" customHeight="1">
      <c r="A56" s="187" t="s">
        <v>66</v>
      </c>
      <c r="B56" s="193">
        <f>'Revenu fiscal Indice fiscale'!H56</f>
        <v>75</v>
      </c>
      <c r="C56" s="194">
        <f t="shared" si="3"/>
        <v>115.23802249309314</v>
      </c>
      <c r="D56" s="195">
        <f>'Revenu fiscal Indice fiscale'!G56</f>
        <v>58.305128634750425</v>
      </c>
      <c r="E56" s="194">
        <f t="shared" si="4"/>
        <v>116.15248960730196</v>
      </c>
      <c r="F56" s="194">
        <f>'Revenu fiscal Indice fiscale'!C56</f>
        <v>3072.8584219893969</v>
      </c>
      <c r="G56" s="196">
        <f t="shared" si="5"/>
        <v>64.825961588177222</v>
      </c>
      <c r="H56" s="10"/>
      <c r="I56" s="35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</row>
    <row r="57" spans="1:157" s="38" customFormat="1" ht="14.25" customHeight="1" thickBot="1">
      <c r="A57" s="197" t="s">
        <v>67</v>
      </c>
      <c r="B57" s="198">
        <f>'Revenu fiscal Indice fiscale'!H57</f>
        <v>70</v>
      </c>
      <c r="C57" s="199">
        <f t="shared" si="3"/>
        <v>107.55548766022028</v>
      </c>
      <c r="D57" s="200">
        <f>'Revenu fiscal Indice fiscale'!G57</f>
        <v>54.182692020164247</v>
      </c>
      <c r="E57" s="199">
        <f t="shared" si="4"/>
        <v>107.93998262473276</v>
      </c>
      <c r="F57" s="199">
        <f>'Revenu fiscal Indice fiscale'!C57</f>
        <v>3713.3071883717516</v>
      </c>
      <c r="G57" s="201">
        <f t="shared" si="5"/>
        <v>78.337064745939713</v>
      </c>
      <c r="H57" s="10"/>
      <c r="I57" s="35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</row>
    <row r="58" spans="1:157" s="38" customFormat="1" ht="20.100000000000001" customHeight="1" thickBot="1">
      <c r="A58" s="209" t="s">
        <v>102</v>
      </c>
      <c r="B58" s="210">
        <f>'Revenu fiscal Indice fiscale'!H58</f>
        <v>65.082685712083588</v>
      </c>
      <c r="C58" s="203">
        <f t="shared" si="3"/>
        <v>100</v>
      </c>
      <c r="D58" s="202">
        <f>'Revenu fiscal Indice fiscale'!G58</f>
        <v>50.197054606296668</v>
      </c>
      <c r="E58" s="203">
        <f t="shared" si="4"/>
        <v>100</v>
      </c>
      <c r="F58" s="203">
        <f>'Revenu fiscal Indice fiscale'!C58</f>
        <v>4740.1663572851903</v>
      </c>
      <c r="G58" s="204">
        <f t="shared" si="5"/>
        <v>100</v>
      </c>
      <c r="H58" s="10"/>
      <c r="I58" s="35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</row>
    <row r="59" spans="1:157" s="38" customFormat="1" ht="18" customHeight="1" thickBot="1">
      <c r="A59" s="209" t="s">
        <v>165</v>
      </c>
      <c r="B59" s="211">
        <f>'Revenu fiscal Indice fiscale'!H59</f>
        <v>65.451310909957911</v>
      </c>
      <c r="C59" s="206"/>
      <c r="D59" s="205">
        <f>'Revenu fiscal Indice fiscale'!G59</f>
        <v>50.345228910902783</v>
      </c>
      <c r="E59" s="207"/>
      <c r="F59" s="207">
        <f>'Revenu fiscal Indice fiscale'!C59</f>
        <v>4878.0355242408614</v>
      </c>
      <c r="G59" s="208"/>
      <c r="H59" s="10"/>
      <c r="I59" s="35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</row>
  </sheetData>
  <sheetProtection sheet="1" objects="1" scenarios="1"/>
  <mergeCells count="1">
    <mergeCell ref="A2:A4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1"/>
  <sheetViews>
    <sheetView zoomScale="148" zoomScaleNormal="148" workbookViewId="0">
      <pane xSplit="1" ySplit="4" topLeftCell="B5" activePane="bottomRight" state="frozen"/>
      <selection pane="topRight" activeCell="C1" sqref="C1"/>
      <selection pane="bottomLeft" activeCell="A5" sqref="A5"/>
      <selection pane="bottomRight"/>
    </sheetView>
  </sheetViews>
  <sheetFormatPr baseColWidth="10" defaultRowHeight="12.75"/>
  <cols>
    <col min="1" max="1" width="19.28515625" style="10" customWidth="1"/>
    <col min="2" max="3" width="10.28515625" style="10" customWidth="1"/>
    <col min="4" max="4" width="10.7109375" style="10" customWidth="1"/>
    <col min="5" max="5" width="9.7109375" style="10" customWidth="1"/>
    <col min="6" max="6" width="10.7109375" style="10" customWidth="1"/>
    <col min="7" max="8" width="9.7109375" style="10" customWidth="1"/>
    <col min="9" max="9" width="8.7109375" style="10" customWidth="1"/>
    <col min="10" max="10" width="6.28515625" style="10" customWidth="1"/>
    <col min="11" max="12" width="5.7109375" style="10" customWidth="1"/>
    <col min="13" max="16384" width="11.42578125" style="10"/>
  </cols>
  <sheetData>
    <row r="1" spans="1:15" s="21" customFormat="1" ht="20.100000000000001" customHeight="1" thickBot="1">
      <c r="A1" s="166" t="s">
        <v>172</v>
      </c>
      <c r="B1" s="167"/>
      <c r="C1" s="167"/>
      <c r="D1" s="167"/>
      <c r="E1" s="168"/>
      <c r="F1" s="168"/>
      <c r="G1" s="39"/>
      <c r="H1" s="40"/>
      <c r="I1" s="40"/>
      <c r="J1" s="40"/>
      <c r="K1" s="40"/>
      <c r="L1" s="40"/>
      <c r="N1" s="21" t="s">
        <v>175</v>
      </c>
    </row>
    <row r="2" spans="1:15" s="17" customFormat="1" ht="12.6" customHeight="1">
      <c r="A2" s="274" t="s">
        <v>0</v>
      </c>
      <c r="B2" s="288" t="s">
        <v>103</v>
      </c>
      <c r="C2" s="241" t="s">
        <v>104</v>
      </c>
      <c r="D2" s="291" t="s">
        <v>185</v>
      </c>
      <c r="E2" s="294" t="s">
        <v>105</v>
      </c>
      <c r="F2" s="241" t="s">
        <v>106</v>
      </c>
      <c r="G2" s="241" t="s">
        <v>107</v>
      </c>
      <c r="H2" s="241" t="s">
        <v>108</v>
      </c>
      <c r="I2" s="241" t="s">
        <v>109</v>
      </c>
      <c r="J2" s="241" t="s">
        <v>110</v>
      </c>
      <c r="K2" s="241" t="s">
        <v>111</v>
      </c>
      <c r="L2" s="242" t="s">
        <v>112</v>
      </c>
      <c r="N2" s="17" t="s">
        <v>178</v>
      </c>
      <c r="O2" s="17" t="s">
        <v>176</v>
      </c>
    </row>
    <row r="3" spans="1:15" s="17" customFormat="1" ht="12.6" customHeight="1">
      <c r="A3" s="275"/>
      <c r="B3" s="289"/>
      <c r="C3" s="243" t="s">
        <v>113</v>
      </c>
      <c r="D3" s="292"/>
      <c r="E3" s="295"/>
      <c r="F3" s="243" t="s">
        <v>114</v>
      </c>
      <c r="G3" s="243" t="s">
        <v>115</v>
      </c>
      <c r="H3" s="243" t="s">
        <v>116</v>
      </c>
      <c r="I3" s="243" t="s">
        <v>117</v>
      </c>
      <c r="J3" s="243" t="s">
        <v>118</v>
      </c>
      <c r="K3" s="243" t="s">
        <v>119</v>
      </c>
      <c r="L3" s="244" t="s">
        <v>120</v>
      </c>
      <c r="N3" s="17" t="s">
        <v>179</v>
      </c>
      <c r="O3" s="17" t="s">
        <v>177</v>
      </c>
    </row>
    <row r="4" spans="1:15" s="17" customFormat="1" ht="12.6" customHeight="1" thickBot="1">
      <c r="A4" s="276"/>
      <c r="B4" s="290"/>
      <c r="C4" s="245" t="s">
        <v>121</v>
      </c>
      <c r="D4" s="293"/>
      <c r="E4" s="296"/>
      <c r="F4" s="245" t="s">
        <v>173</v>
      </c>
      <c r="G4" s="245" t="s">
        <v>122</v>
      </c>
      <c r="H4" s="245" t="s">
        <v>123</v>
      </c>
      <c r="I4" s="245" t="s">
        <v>7</v>
      </c>
      <c r="J4" s="245" t="s">
        <v>124</v>
      </c>
      <c r="K4" s="246" t="s">
        <v>174</v>
      </c>
      <c r="L4" s="247" t="s">
        <v>125</v>
      </c>
      <c r="N4" s="17" t="s">
        <v>7</v>
      </c>
    </row>
    <row r="5" spans="1:15" s="17" customFormat="1" ht="14.25" customHeight="1" thickBot="1">
      <c r="A5" s="217" t="s">
        <v>15</v>
      </c>
      <c r="B5" s="212">
        <v>259818220</v>
      </c>
      <c r="C5" s="86">
        <v>5772276</v>
      </c>
      <c r="D5" s="86">
        <f>B5-C5</f>
        <v>254045944</v>
      </c>
      <c r="E5" s="86">
        <v>262131762</v>
      </c>
      <c r="F5" s="86">
        <v>66534802.350000001</v>
      </c>
      <c r="G5" s="86">
        <f>E5-F5</f>
        <v>195596959.65000001</v>
      </c>
      <c r="H5" s="86">
        <f>D5-G5</f>
        <v>58448984.349999994</v>
      </c>
      <c r="I5" s="86">
        <f t="shared" ref="I5:I7" si="0">F5/K5</f>
        <v>1073141.9733870968</v>
      </c>
      <c r="J5" s="221">
        <f>H5/I5</f>
        <v>54.465285861031788</v>
      </c>
      <c r="K5" s="86">
        <v>62</v>
      </c>
      <c r="L5" s="222">
        <f>K5-J5</f>
        <v>7.5347141389682122</v>
      </c>
      <c r="M5" s="44">
        <f>N5-L5</f>
        <v>0</v>
      </c>
      <c r="N5" s="43">
        <f>O5/I5</f>
        <v>7.534714138968206</v>
      </c>
      <c r="O5" s="25">
        <v>8085818</v>
      </c>
    </row>
    <row r="6" spans="1:15" s="17" customFormat="1" ht="14.25" customHeight="1" thickBot="1">
      <c r="A6" s="187" t="s">
        <v>16</v>
      </c>
      <c r="B6" s="223">
        <v>13475736</v>
      </c>
      <c r="C6" s="89">
        <v>0</v>
      </c>
      <c r="D6" s="89">
        <f t="shared" ref="D6:D58" si="1">B6-C6</f>
        <v>13475736</v>
      </c>
      <c r="E6" s="89">
        <v>12877888</v>
      </c>
      <c r="F6" s="89">
        <v>5826186.8499999996</v>
      </c>
      <c r="G6" s="89">
        <f t="shared" ref="G6:G58" si="2">E6-F6</f>
        <v>7051701.1500000004</v>
      </c>
      <c r="H6" s="88">
        <f t="shared" ref="H6:H59" si="3">D6-G6</f>
        <v>6424034.8499999996</v>
      </c>
      <c r="I6" s="88">
        <f t="shared" si="0"/>
        <v>89633.643846153835</v>
      </c>
      <c r="J6" s="224">
        <f t="shared" ref="J6:J58" si="4">H6/I6</f>
        <v>71.669906235499468</v>
      </c>
      <c r="K6" s="88">
        <v>65</v>
      </c>
      <c r="L6" s="225">
        <f t="shared" ref="L6:L59" si="5">K6-J6</f>
        <v>-6.669906235499468</v>
      </c>
      <c r="M6" s="44">
        <f t="shared" ref="M6:M58" si="6">N6-L6</f>
        <v>0</v>
      </c>
      <c r="N6" s="43">
        <f t="shared" ref="N6:N58" si="7">O6/I6</f>
        <v>-6.669906235499468</v>
      </c>
      <c r="O6" s="25">
        <v>-597848</v>
      </c>
    </row>
    <row r="7" spans="1:15" s="17" customFormat="1" ht="14.25" customHeight="1" thickBot="1">
      <c r="A7" s="187" t="s">
        <v>18</v>
      </c>
      <c r="B7" s="223">
        <v>18639147</v>
      </c>
      <c r="C7" s="89">
        <v>0</v>
      </c>
      <c r="D7" s="89">
        <f t="shared" si="1"/>
        <v>18639147</v>
      </c>
      <c r="E7" s="89">
        <v>18484706</v>
      </c>
      <c r="F7" s="89">
        <v>7839206.75</v>
      </c>
      <c r="G7" s="89">
        <f t="shared" si="2"/>
        <v>10645499.25</v>
      </c>
      <c r="H7" s="88">
        <f t="shared" si="3"/>
        <v>7993647.75</v>
      </c>
      <c r="I7" s="88">
        <f t="shared" si="0"/>
        <v>128511.58606557376</v>
      </c>
      <c r="J7" s="224">
        <f t="shared" si="4"/>
        <v>62.201767130328591</v>
      </c>
      <c r="K7" s="88">
        <v>61</v>
      </c>
      <c r="L7" s="225">
        <f t="shared" si="5"/>
        <v>-1.2017671303285908</v>
      </c>
      <c r="M7" s="44">
        <f t="shared" si="6"/>
        <v>2.4424906541753444E-15</v>
      </c>
      <c r="N7" s="43">
        <f t="shared" si="7"/>
        <v>-1.2017671303285884</v>
      </c>
      <c r="O7" s="25">
        <v>-154441</v>
      </c>
    </row>
    <row r="8" spans="1:15" s="17" customFormat="1" ht="14.25" customHeight="1" thickBot="1">
      <c r="A8" s="188" t="s">
        <v>72</v>
      </c>
      <c r="B8" s="223">
        <v>27779255</v>
      </c>
      <c r="C8" s="89">
        <v>0</v>
      </c>
      <c r="D8" s="89">
        <f t="shared" si="1"/>
        <v>27779255</v>
      </c>
      <c r="E8" s="89">
        <v>25952014</v>
      </c>
      <c r="F8" s="89">
        <v>8000824.6999999993</v>
      </c>
      <c r="G8" s="89">
        <f t="shared" si="2"/>
        <v>17951189.300000001</v>
      </c>
      <c r="H8" s="88">
        <f t="shared" si="3"/>
        <v>9828065.6999999993</v>
      </c>
      <c r="I8" s="88">
        <f>F8/K8</f>
        <v>153862.01346153844</v>
      </c>
      <c r="J8" s="224">
        <f t="shared" si="4"/>
        <v>63.875842249112146</v>
      </c>
      <c r="K8" s="88">
        <v>52</v>
      </c>
      <c r="L8" s="225">
        <f t="shared" si="5"/>
        <v>-11.875842249112146</v>
      </c>
      <c r="M8" s="44">
        <f t="shared" si="6"/>
        <v>0</v>
      </c>
      <c r="N8" s="43">
        <f t="shared" si="7"/>
        <v>-11.875842249112146</v>
      </c>
      <c r="O8" s="25">
        <v>-1827241</v>
      </c>
    </row>
    <row r="9" spans="1:15" s="17" customFormat="1" ht="14.25" customHeight="1" thickBot="1">
      <c r="A9" s="187" t="s">
        <v>19</v>
      </c>
      <c r="B9" s="223">
        <v>7716522</v>
      </c>
      <c r="C9" s="89">
        <v>0</v>
      </c>
      <c r="D9" s="89">
        <f t="shared" si="1"/>
        <v>7716522</v>
      </c>
      <c r="E9" s="89">
        <v>7439794</v>
      </c>
      <c r="F9" s="89">
        <v>2647675.15</v>
      </c>
      <c r="G9" s="89">
        <f t="shared" si="2"/>
        <v>4792118.8499999996</v>
      </c>
      <c r="H9" s="88">
        <f t="shared" si="3"/>
        <v>2924403.1500000004</v>
      </c>
      <c r="I9" s="88">
        <f t="shared" ref="I9:I58" si="8">F9/K9</f>
        <v>43404.5106557377</v>
      </c>
      <c r="J9" s="224">
        <f t="shared" si="4"/>
        <v>67.375558572583969</v>
      </c>
      <c r="K9" s="88">
        <v>61</v>
      </c>
      <c r="L9" s="225">
        <f t="shared" si="5"/>
        <v>-6.3755585725839694</v>
      </c>
      <c r="M9" s="44">
        <f t="shared" si="6"/>
        <v>1.6875389974302379E-14</v>
      </c>
      <c r="N9" s="43">
        <f t="shared" si="7"/>
        <v>-6.3755585725839525</v>
      </c>
      <c r="O9" s="25">
        <v>-276728</v>
      </c>
    </row>
    <row r="10" spans="1:15" s="17" customFormat="1" ht="14.25" customHeight="1" thickBot="1">
      <c r="A10" s="187" t="s">
        <v>20</v>
      </c>
      <c r="B10" s="223">
        <v>9080136</v>
      </c>
      <c r="C10" s="89">
        <v>0</v>
      </c>
      <c r="D10" s="89">
        <f t="shared" si="1"/>
        <v>9080136</v>
      </c>
      <c r="E10" s="89">
        <v>8967717</v>
      </c>
      <c r="F10" s="89">
        <v>3731013.65</v>
      </c>
      <c r="G10" s="89">
        <f t="shared" si="2"/>
        <v>5236703.3499999996</v>
      </c>
      <c r="H10" s="88">
        <f t="shared" si="3"/>
        <v>3843432.6500000004</v>
      </c>
      <c r="I10" s="88">
        <f t="shared" si="8"/>
        <v>50419.103378378379</v>
      </c>
      <c r="J10" s="224">
        <f t="shared" si="4"/>
        <v>76.229690582879542</v>
      </c>
      <c r="K10" s="88">
        <v>74</v>
      </c>
      <c r="L10" s="225">
        <f t="shared" si="5"/>
        <v>-2.2296905828795417</v>
      </c>
      <c r="M10" s="44">
        <f t="shared" si="6"/>
        <v>7.1054273576010019E-15</v>
      </c>
      <c r="N10" s="43">
        <f t="shared" si="7"/>
        <v>-2.2296905828795346</v>
      </c>
      <c r="O10" s="25">
        <v>-112419</v>
      </c>
    </row>
    <row r="11" spans="1:15" s="17" customFormat="1" ht="14.25" customHeight="1" thickBot="1">
      <c r="A11" s="187" t="s">
        <v>21</v>
      </c>
      <c r="B11" s="223">
        <v>1405705</v>
      </c>
      <c r="C11" s="89">
        <v>41097</v>
      </c>
      <c r="D11" s="89">
        <f t="shared" si="1"/>
        <v>1364608</v>
      </c>
      <c r="E11" s="89">
        <v>1501920</v>
      </c>
      <c r="F11" s="89">
        <v>783851.05</v>
      </c>
      <c r="G11" s="89">
        <f t="shared" si="2"/>
        <v>718068.95</v>
      </c>
      <c r="H11" s="88">
        <f t="shared" si="3"/>
        <v>646539.05000000005</v>
      </c>
      <c r="I11" s="88">
        <f t="shared" si="8"/>
        <v>10737.685616438357</v>
      </c>
      <c r="J11" s="224">
        <f t="shared" si="4"/>
        <v>60.212141898642606</v>
      </c>
      <c r="K11" s="88">
        <v>73</v>
      </c>
      <c r="L11" s="226">
        <f t="shared" si="5"/>
        <v>12.787858101357394</v>
      </c>
      <c r="M11" s="44">
        <f t="shared" si="6"/>
        <v>0</v>
      </c>
      <c r="N11" s="43">
        <f t="shared" si="7"/>
        <v>12.787858101357394</v>
      </c>
      <c r="O11" s="25">
        <v>137312</v>
      </c>
    </row>
    <row r="12" spans="1:15" s="17" customFormat="1" ht="14.25" customHeight="1" thickBot="1">
      <c r="A12" s="187" t="s">
        <v>22</v>
      </c>
      <c r="B12" s="223">
        <v>19632284</v>
      </c>
      <c r="C12" s="89">
        <v>0</v>
      </c>
      <c r="D12" s="89">
        <f t="shared" si="1"/>
        <v>19632284</v>
      </c>
      <c r="E12" s="89">
        <v>18688839</v>
      </c>
      <c r="F12" s="89">
        <v>8363799.0999999996</v>
      </c>
      <c r="G12" s="89">
        <f t="shared" si="2"/>
        <v>10325039.9</v>
      </c>
      <c r="H12" s="88">
        <f t="shared" si="3"/>
        <v>9307244.0999999996</v>
      </c>
      <c r="I12" s="88">
        <f t="shared" si="8"/>
        <v>141759.30677966101</v>
      </c>
      <c r="J12" s="224">
        <f t="shared" si="4"/>
        <v>65.655259689343808</v>
      </c>
      <c r="K12" s="88">
        <v>59</v>
      </c>
      <c r="L12" s="225">
        <f t="shared" si="5"/>
        <v>-6.6552596893438078</v>
      </c>
      <c r="M12" s="44">
        <f t="shared" si="6"/>
        <v>0</v>
      </c>
      <c r="N12" s="43">
        <f t="shared" si="7"/>
        <v>-6.6552596893438061</v>
      </c>
      <c r="O12" s="25">
        <v>-943445</v>
      </c>
    </row>
    <row r="13" spans="1:15" s="17" customFormat="1" ht="14.25" customHeight="1" thickBot="1">
      <c r="A13" s="187" t="s">
        <v>23</v>
      </c>
      <c r="B13" s="223">
        <v>4330761</v>
      </c>
      <c r="C13" s="89">
        <v>0</v>
      </c>
      <c r="D13" s="89">
        <f t="shared" si="1"/>
        <v>4330761</v>
      </c>
      <c r="E13" s="89">
        <v>4310002</v>
      </c>
      <c r="F13" s="89">
        <v>1711570.9</v>
      </c>
      <c r="G13" s="89">
        <f t="shared" si="2"/>
        <v>2598431.1</v>
      </c>
      <c r="H13" s="88">
        <f t="shared" si="3"/>
        <v>1732329.9</v>
      </c>
      <c r="I13" s="88">
        <f t="shared" si="8"/>
        <v>25170.160294117646</v>
      </c>
      <c r="J13" s="224">
        <f t="shared" si="4"/>
        <v>68.824746436154058</v>
      </c>
      <c r="K13" s="88">
        <v>68</v>
      </c>
      <c r="L13" s="225">
        <f t="shared" si="5"/>
        <v>-0.82474643615405796</v>
      </c>
      <c r="M13" s="44">
        <f t="shared" si="6"/>
        <v>-3.7747582837255322E-15</v>
      </c>
      <c r="N13" s="43">
        <f t="shared" si="7"/>
        <v>-0.82474643615406174</v>
      </c>
      <c r="O13" s="25">
        <v>-20759</v>
      </c>
    </row>
    <row r="14" spans="1:15" s="17" customFormat="1" ht="14.25" customHeight="1" thickBot="1">
      <c r="A14" s="187" t="s">
        <v>24</v>
      </c>
      <c r="B14" s="223">
        <v>31474392</v>
      </c>
      <c r="C14" s="89">
        <v>0</v>
      </c>
      <c r="D14" s="89">
        <f t="shared" si="1"/>
        <v>31474392</v>
      </c>
      <c r="E14" s="89">
        <v>31251124</v>
      </c>
      <c r="F14" s="89">
        <v>9450132.8000000007</v>
      </c>
      <c r="G14" s="89">
        <f t="shared" si="2"/>
        <v>21800991.199999999</v>
      </c>
      <c r="H14" s="88">
        <f t="shared" si="3"/>
        <v>9673400.8000000007</v>
      </c>
      <c r="I14" s="88">
        <f t="shared" si="8"/>
        <v>138972.54117647061</v>
      </c>
      <c r="J14" s="224">
        <f t="shared" si="4"/>
        <v>69.606561973393639</v>
      </c>
      <c r="K14" s="88">
        <v>68</v>
      </c>
      <c r="L14" s="225">
        <f t="shared" si="5"/>
        <v>-1.6065619733936387</v>
      </c>
      <c r="M14" s="44">
        <f t="shared" si="6"/>
        <v>-4.8849813083506888E-15</v>
      </c>
      <c r="N14" s="43">
        <f t="shared" si="7"/>
        <v>-1.6065619733936436</v>
      </c>
      <c r="O14" s="25">
        <v>-223268</v>
      </c>
    </row>
    <row r="15" spans="1:15" s="17" customFormat="1" ht="14.25" customHeight="1" thickBot="1">
      <c r="A15" s="187" t="s">
        <v>25</v>
      </c>
      <c r="B15" s="223">
        <v>24705176</v>
      </c>
      <c r="C15" s="89">
        <v>0</v>
      </c>
      <c r="D15" s="89">
        <f t="shared" si="1"/>
        <v>24705176</v>
      </c>
      <c r="E15" s="89">
        <v>24401295</v>
      </c>
      <c r="F15" s="89">
        <v>9280839</v>
      </c>
      <c r="G15" s="89">
        <f t="shared" si="2"/>
        <v>15120456</v>
      </c>
      <c r="H15" s="88">
        <f t="shared" si="3"/>
        <v>9584720</v>
      </c>
      <c r="I15" s="88">
        <f t="shared" si="8"/>
        <v>147314.90476190476</v>
      </c>
      <c r="J15" s="224">
        <f t="shared" si="4"/>
        <v>65.062798740501805</v>
      </c>
      <c r="K15" s="88">
        <v>63</v>
      </c>
      <c r="L15" s="225">
        <f t="shared" si="5"/>
        <v>-2.0627987405018047</v>
      </c>
      <c r="M15" s="44">
        <f t="shared" si="6"/>
        <v>0</v>
      </c>
      <c r="N15" s="43">
        <f t="shared" si="7"/>
        <v>-2.0627987405018016</v>
      </c>
      <c r="O15" s="25">
        <v>-303881</v>
      </c>
    </row>
    <row r="16" spans="1:15" s="17" customFormat="1" ht="14.25" customHeight="1" thickBot="1">
      <c r="A16" s="187" t="s">
        <v>26</v>
      </c>
      <c r="B16" s="223">
        <v>24969988</v>
      </c>
      <c r="C16" s="89">
        <v>0</v>
      </c>
      <c r="D16" s="89">
        <f t="shared" si="1"/>
        <v>24969988</v>
      </c>
      <c r="E16" s="89">
        <v>24976620</v>
      </c>
      <c r="F16" s="89">
        <v>11898771.15</v>
      </c>
      <c r="G16" s="89">
        <f t="shared" si="2"/>
        <v>13077848.85</v>
      </c>
      <c r="H16" s="88">
        <f t="shared" si="3"/>
        <v>11892139.15</v>
      </c>
      <c r="I16" s="88">
        <f t="shared" si="8"/>
        <v>198312.85250000001</v>
      </c>
      <c r="J16" s="224">
        <f t="shared" si="4"/>
        <v>59.966557891148277</v>
      </c>
      <c r="K16" s="88">
        <v>60</v>
      </c>
      <c r="L16" s="226">
        <f t="shared" si="5"/>
        <v>3.3442108851723162E-2</v>
      </c>
      <c r="M16" s="44">
        <f t="shared" si="6"/>
        <v>-3.6290415117434804E-15</v>
      </c>
      <c r="N16" s="43">
        <f t="shared" si="7"/>
        <v>3.3442108851719533E-2</v>
      </c>
      <c r="O16" s="25">
        <v>6632</v>
      </c>
    </row>
    <row r="17" spans="1:15" s="17" customFormat="1" ht="14.25" customHeight="1" thickBot="1">
      <c r="A17" s="187" t="s">
        <v>27</v>
      </c>
      <c r="B17" s="223">
        <v>10190344</v>
      </c>
      <c r="C17" s="89">
        <v>0</v>
      </c>
      <c r="D17" s="89">
        <f t="shared" si="1"/>
        <v>10190344</v>
      </c>
      <c r="E17" s="89">
        <v>9959645</v>
      </c>
      <c r="F17" s="89">
        <v>5026298.45</v>
      </c>
      <c r="G17" s="89">
        <f t="shared" si="2"/>
        <v>4933346.55</v>
      </c>
      <c r="H17" s="88">
        <f t="shared" si="3"/>
        <v>5256997.45</v>
      </c>
      <c r="I17" s="88">
        <f t="shared" si="8"/>
        <v>88180.674561403517</v>
      </c>
      <c r="J17" s="224">
        <f t="shared" si="4"/>
        <v>59.616208156123314</v>
      </c>
      <c r="K17" s="88">
        <v>57</v>
      </c>
      <c r="L17" s="225">
        <f t="shared" si="5"/>
        <v>-2.6162081561233137</v>
      </c>
      <c r="M17" s="44">
        <f t="shared" si="6"/>
        <v>-5.773159728050814E-15</v>
      </c>
      <c r="N17" s="43">
        <f t="shared" si="7"/>
        <v>-2.6162081561233195</v>
      </c>
      <c r="O17" s="25">
        <v>-230699</v>
      </c>
    </row>
    <row r="18" spans="1:15" s="17" customFormat="1" ht="14.25" customHeight="1">
      <c r="A18" s="187" t="s">
        <v>28</v>
      </c>
      <c r="B18" s="223">
        <v>26932345</v>
      </c>
      <c r="C18" s="89">
        <v>443207</v>
      </c>
      <c r="D18" s="89">
        <f t="shared" si="1"/>
        <v>26489138</v>
      </c>
      <c r="E18" s="89">
        <v>27440592</v>
      </c>
      <c r="F18" s="89">
        <v>11034827.6</v>
      </c>
      <c r="G18" s="89">
        <f t="shared" si="2"/>
        <v>16405764.4</v>
      </c>
      <c r="H18" s="88">
        <f t="shared" si="3"/>
        <v>10083373.6</v>
      </c>
      <c r="I18" s="88">
        <f t="shared" si="8"/>
        <v>164698.91940298508</v>
      </c>
      <c r="J18" s="224">
        <f t="shared" si="4"/>
        <v>61.22307078000928</v>
      </c>
      <c r="K18" s="88">
        <v>67</v>
      </c>
      <c r="L18" s="227">
        <f t="shared" si="5"/>
        <v>5.7769292199907198</v>
      </c>
      <c r="M18" s="44">
        <f t="shared" si="6"/>
        <v>0</v>
      </c>
      <c r="N18" s="43">
        <f t="shared" si="7"/>
        <v>5.7769292199907136</v>
      </c>
      <c r="O18" s="25">
        <v>951454</v>
      </c>
    </row>
    <row r="19" spans="1:15" s="17" customFormat="1" ht="14.25" customHeight="1" thickBot="1">
      <c r="A19" s="187" t="s">
        <v>29</v>
      </c>
      <c r="B19" s="223">
        <v>19646250</v>
      </c>
      <c r="C19" s="89">
        <v>1126094</v>
      </c>
      <c r="D19" s="89">
        <f t="shared" si="1"/>
        <v>18520156</v>
      </c>
      <c r="E19" s="89">
        <v>20261602</v>
      </c>
      <c r="F19" s="89">
        <v>11541562.4</v>
      </c>
      <c r="G19" s="89">
        <f t="shared" si="2"/>
        <v>8720039.5999999996</v>
      </c>
      <c r="H19" s="88">
        <f t="shared" si="3"/>
        <v>9800116.4000000004</v>
      </c>
      <c r="I19" s="88">
        <f t="shared" si="8"/>
        <v>167269.02028985508</v>
      </c>
      <c r="J19" s="224">
        <f t="shared" si="4"/>
        <v>58.588950799243612</v>
      </c>
      <c r="K19" s="88">
        <v>69</v>
      </c>
      <c r="L19" s="228">
        <f t="shared" si="5"/>
        <v>10.411049200756388</v>
      </c>
      <c r="M19" s="44">
        <f t="shared" si="6"/>
        <v>0</v>
      </c>
      <c r="N19" s="43">
        <f t="shared" si="7"/>
        <v>10.41104920075639</v>
      </c>
      <c r="O19" s="25">
        <v>1741446</v>
      </c>
    </row>
    <row r="20" spans="1:15" s="17" customFormat="1" ht="14.25" customHeight="1" thickBot="1">
      <c r="A20" s="187" t="s">
        <v>30</v>
      </c>
      <c r="B20" s="223">
        <v>7829309</v>
      </c>
      <c r="C20" s="89">
        <v>0</v>
      </c>
      <c r="D20" s="89">
        <f t="shared" si="1"/>
        <v>7829309</v>
      </c>
      <c r="E20" s="89">
        <v>7473250</v>
      </c>
      <c r="F20" s="89">
        <v>3848979</v>
      </c>
      <c r="G20" s="89">
        <f t="shared" si="2"/>
        <v>3624271</v>
      </c>
      <c r="H20" s="88">
        <f t="shared" si="3"/>
        <v>4205038</v>
      </c>
      <c r="I20" s="88">
        <f t="shared" si="8"/>
        <v>64149.65</v>
      </c>
      <c r="J20" s="224">
        <f t="shared" si="4"/>
        <v>65.550443377321628</v>
      </c>
      <c r="K20" s="88">
        <v>60</v>
      </c>
      <c r="L20" s="225">
        <f t="shared" si="5"/>
        <v>-5.5504433773216277</v>
      </c>
      <c r="M20" s="44">
        <f t="shared" si="6"/>
        <v>0</v>
      </c>
      <c r="N20" s="43">
        <f t="shared" si="7"/>
        <v>-5.5504433773216224</v>
      </c>
      <c r="O20" s="25">
        <v>-356059</v>
      </c>
    </row>
    <row r="21" spans="1:15" s="17" customFormat="1" ht="14.25" customHeight="1">
      <c r="A21" s="187" t="s">
        <v>31</v>
      </c>
      <c r="B21" s="223">
        <v>4538335</v>
      </c>
      <c r="C21" s="89">
        <v>0</v>
      </c>
      <c r="D21" s="89">
        <f t="shared" si="1"/>
        <v>4538335</v>
      </c>
      <c r="E21" s="89">
        <v>4819121</v>
      </c>
      <c r="F21" s="89">
        <v>2542821.35</v>
      </c>
      <c r="G21" s="89">
        <f t="shared" si="2"/>
        <v>2276299.65</v>
      </c>
      <c r="H21" s="88">
        <f t="shared" si="3"/>
        <v>2262035.35</v>
      </c>
      <c r="I21" s="88">
        <f t="shared" si="8"/>
        <v>37394.43161764706</v>
      </c>
      <c r="J21" s="224">
        <f t="shared" si="4"/>
        <v>60.491234981962066</v>
      </c>
      <c r="K21" s="88">
        <v>68</v>
      </c>
      <c r="L21" s="227">
        <f t="shared" si="5"/>
        <v>7.5087650180379342</v>
      </c>
      <c r="M21" s="44">
        <f t="shared" si="6"/>
        <v>0</v>
      </c>
      <c r="N21" s="43">
        <f t="shared" si="7"/>
        <v>7.5087650180379359</v>
      </c>
      <c r="O21" s="25">
        <v>280786</v>
      </c>
    </row>
    <row r="22" spans="1:15" s="17" customFormat="1" ht="14.25" customHeight="1">
      <c r="A22" s="187" t="s">
        <v>32</v>
      </c>
      <c r="B22" s="223">
        <v>329650</v>
      </c>
      <c r="C22" s="89">
        <v>0</v>
      </c>
      <c r="D22" s="89">
        <f t="shared" si="1"/>
        <v>329650</v>
      </c>
      <c r="E22" s="89">
        <v>348112</v>
      </c>
      <c r="F22" s="89">
        <v>144776.04999999999</v>
      </c>
      <c r="G22" s="89">
        <f t="shared" si="2"/>
        <v>203335.95</v>
      </c>
      <c r="H22" s="88">
        <f t="shared" si="3"/>
        <v>126314.04999999999</v>
      </c>
      <c r="I22" s="88">
        <f t="shared" si="8"/>
        <v>2227.3238461538458</v>
      </c>
      <c r="J22" s="224">
        <f t="shared" si="4"/>
        <v>56.711129016159788</v>
      </c>
      <c r="K22" s="88">
        <v>65</v>
      </c>
      <c r="L22" s="229">
        <f t="shared" si="5"/>
        <v>8.2888709838402121</v>
      </c>
      <c r="M22" s="44">
        <f t="shared" si="6"/>
        <v>0</v>
      </c>
      <c r="N22" s="43">
        <f t="shared" si="7"/>
        <v>8.2888709838402157</v>
      </c>
      <c r="O22" s="25">
        <v>18462</v>
      </c>
    </row>
    <row r="23" spans="1:15" s="17" customFormat="1" ht="14.25" customHeight="1" thickBot="1">
      <c r="A23" s="187" t="s">
        <v>33</v>
      </c>
      <c r="B23" s="223">
        <v>15611754</v>
      </c>
      <c r="C23" s="89">
        <v>0</v>
      </c>
      <c r="D23" s="89">
        <f t="shared" si="1"/>
        <v>15611754</v>
      </c>
      <c r="E23" s="89">
        <v>16127119</v>
      </c>
      <c r="F23" s="89">
        <v>7741519.6999999993</v>
      </c>
      <c r="G23" s="89">
        <f t="shared" si="2"/>
        <v>8385599.3000000007</v>
      </c>
      <c r="H23" s="88">
        <f t="shared" si="3"/>
        <v>7226154.6999999993</v>
      </c>
      <c r="I23" s="88">
        <f t="shared" si="8"/>
        <v>126910.15901639343</v>
      </c>
      <c r="J23" s="224">
        <f t="shared" si="4"/>
        <v>56.939135180396171</v>
      </c>
      <c r="K23" s="88">
        <v>61</v>
      </c>
      <c r="L23" s="228">
        <f t="shared" si="5"/>
        <v>4.0608648196038288</v>
      </c>
      <c r="M23" s="44">
        <f t="shared" si="6"/>
        <v>0</v>
      </c>
      <c r="N23" s="43">
        <f t="shared" si="7"/>
        <v>4.0608648196038306</v>
      </c>
      <c r="O23" s="25">
        <v>515365</v>
      </c>
    </row>
    <row r="24" spans="1:15" s="17" customFormat="1" ht="14.25" customHeight="1" thickBot="1">
      <c r="A24" s="187" t="s">
        <v>34</v>
      </c>
      <c r="B24" s="223">
        <v>8353321</v>
      </c>
      <c r="C24" s="89">
        <v>0</v>
      </c>
      <c r="D24" s="89">
        <f t="shared" si="1"/>
        <v>8353321</v>
      </c>
      <c r="E24" s="89">
        <v>8100239</v>
      </c>
      <c r="F24" s="89">
        <v>4670561.05</v>
      </c>
      <c r="G24" s="89">
        <f t="shared" si="2"/>
        <v>3429677.95</v>
      </c>
      <c r="H24" s="88">
        <f t="shared" si="3"/>
        <v>4923643.05</v>
      </c>
      <c r="I24" s="88">
        <f t="shared" si="8"/>
        <v>77842.684166666659</v>
      </c>
      <c r="J24" s="224">
        <f t="shared" si="4"/>
        <v>63.25119826878187</v>
      </c>
      <c r="K24" s="88">
        <v>60</v>
      </c>
      <c r="L24" s="225">
        <f t="shared" si="5"/>
        <v>-3.2511982687818701</v>
      </c>
      <c r="M24" s="44">
        <f t="shared" si="6"/>
        <v>6.6613381477509392E-15</v>
      </c>
      <c r="N24" s="43">
        <f t="shared" si="7"/>
        <v>-3.2511982687818635</v>
      </c>
      <c r="O24" s="25">
        <v>-253082</v>
      </c>
    </row>
    <row r="25" spans="1:15" s="17" customFormat="1" ht="14.25" customHeight="1" thickBot="1">
      <c r="A25" s="187" t="s">
        <v>35</v>
      </c>
      <c r="B25" s="223">
        <v>11371756</v>
      </c>
      <c r="C25" s="89">
        <v>377606</v>
      </c>
      <c r="D25" s="89">
        <f t="shared" si="1"/>
        <v>10994150</v>
      </c>
      <c r="E25" s="89">
        <v>11389289</v>
      </c>
      <c r="F25" s="89">
        <v>5417278.7000000002</v>
      </c>
      <c r="G25" s="89">
        <f t="shared" si="2"/>
        <v>5972010.2999999998</v>
      </c>
      <c r="H25" s="88">
        <f t="shared" si="3"/>
        <v>5022139.7</v>
      </c>
      <c r="I25" s="88">
        <f t="shared" si="8"/>
        <v>77389.695714285714</v>
      </c>
      <c r="J25" s="224">
        <f t="shared" si="4"/>
        <v>64.894165219891676</v>
      </c>
      <c r="K25" s="88">
        <v>70</v>
      </c>
      <c r="L25" s="228">
        <f t="shared" si="5"/>
        <v>5.1058347801083244</v>
      </c>
      <c r="M25" s="44">
        <f t="shared" si="6"/>
        <v>0</v>
      </c>
      <c r="N25" s="43">
        <f t="shared" si="7"/>
        <v>5.1058347801083226</v>
      </c>
      <c r="O25" s="25">
        <v>395139</v>
      </c>
    </row>
    <row r="26" spans="1:15" s="17" customFormat="1" ht="14.25" customHeight="1" thickBot="1">
      <c r="A26" s="187" t="s">
        <v>36</v>
      </c>
      <c r="B26" s="223">
        <v>812052</v>
      </c>
      <c r="C26" s="89">
        <v>0</v>
      </c>
      <c r="D26" s="89">
        <f t="shared" si="1"/>
        <v>812052</v>
      </c>
      <c r="E26" s="89">
        <v>761594</v>
      </c>
      <c r="F26" s="89">
        <v>289787.2</v>
      </c>
      <c r="G26" s="89">
        <f t="shared" si="2"/>
        <v>471806.8</v>
      </c>
      <c r="H26" s="88">
        <f t="shared" si="3"/>
        <v>340245.2</v>
      </c>
      <c r="I26" s="88">
        <f t="shared" si="8"/>
        <v>5268.8581818181819</v>
      </c>
      <c r="J26" s="224">
        <f t="shared" si="4"/>
        <v>64.576647967888164</v>
      </c>
      <c r="K26" s="88">
        <v>55</v>
      </c>
      <c r="L26" s="225">
        <f t="shared" si="5"/>
        <v>-9.5766479678881637</v>
      </c>
      <c r="M26" s="44">
        <f t="shared" si="6"/>
        <v>0</v>
      </c>
      <c r="N26" s="43">
        <f t="shared" si="7"/>
        <v>-9.5766479678881602</v>
      </c>
      <c r="O26" s="25">
        <v>-50458</v>
      </c>
    </row>
    <row r="27" spans="1:15" s="17" customFormat="1" ht="14.25" customHeight="1" thickBot="1">
      <c r="A27" s="187" t="s">
        <v>37</v>
      </c>
      <c r="B27" s="223">
        <v>985073</v>
      </c>
      <c r="C27" s="89">
        <v>0</v>
      </c>
      <c r="D27" s="89">
        <f t="shared" si="1"/>
        <v>985073</v>
      </c>
      <c r="E27" s="89">
        <v>997564</v>
      </c>
      <c r="F27" s="89">
        <v>347192.65</v>
      </c>
      <c r="G27" s="89">
        <f t="shared" si="2"/>
        <v>650371.35</v>
      </c>
      <c r="H27" s="88">
        <f t="shared" si="3"/>
        <v>334701.65000000002</v>
      </c>
      <c r="I27" s="88">
        <f t="shared" si="8"/>
        <v>4508.9954545454548</v>
      </c>
      <c r="J27" s="224">
        <f t="shared" si="4"/>
        <v>74.229759904191525</v>
      </c>
      <c r="K27" s="88">
        <v>77</v>
      </c>
      <c r="L27" s="228">
        <f t="shared" si="5"/>
        <v>2.7702400958084752</v>
      </c>
      <c r="M27" s="44">
        <f t="shared" si="6"/>
        <v>4.4408920985006262E-15</v>
      </c>
      <c r="N27" s="43">
        <f t="shared" si="7"/>
        <v>2.7702400958084796</v>
      </c>
      <c r="O27" s="25">
        <v>12491</v>
      </c>
    </row>
    <row r="28" spans="1:15" s="17" customFormat="1" ht="14.25" customHeight="1" thickBot="1">
      <c r="A28" s="187" t="s">
        <v>38</v>
      </c>
      <c r="B28" s="223">
        <v>1436290</v>
      </c>
      <c r="C28" s="89">
        <v>0</v>
      </c>
      <c r="D28" s="89">
        <f t="shared" si="1"/>
        <v>1436290</v>
      </c>
      <c r="E28" s="89">
        <v>1371543</v>
      </c>
      <c r="F28" s="89">
        <v>695800.05</v>
      </c>
      <c r="G28" s="89">
        <f t="shared" si="2"/>
        <v>675742.95</v>
      </c>
      <c r="H28" s="88">
        <f t="shared" si="3"/>
        <v>760547.05</v>
      </c>
      <c r="I28" s="88">
        <f t="shared" si="8"/>
        <v>11596.667500000001</v>
      </c>
      <c r="J28" s="224">
        <f t="shared" si="4"/>
        <v>65.583241909798659</v>
      </c>
      <c r="K28" s="88">
        <v>60</v>
      </c>
      <c r="L28" s="225">
        <f t="shared" si="5"/>
        <v>-5.5832419097986588</v>
      </c>
      <c r="M28" s="44">
        <f t="shared" si="6"/>
        <v>0</v>
      </c>
      <c r="N28" s="43">
        <f t="shared" si="7"/>
        <v>-5.5832419097986552</v>
      </c>
      <c r="O28" s="25">
        <v>-64747</v>
      </c>
    </row>
    <row r="29" spans="1:15" s="17" customFormat="1" ht="14.25" customHeight="1" thickBot="1">
      <c r="A29" s="188" t="s">
        <v>73</v>
      </c>
      <c r="B29" s="223">
        <v>56631127</v>
      </c>
      <c r="C29" s="89">
        <v>0</v>
      </c>
      <c r="D29" s="89">
        <f t="shared" si="1"/>
        <v>56631127</v>
      </c>
      <c r="E29" s="89">
        <v>57340292</v>
      </c>
      <c r="F29" s="89">
        <v>17864473.650000002</v>
      </c>
      <c r="G29" s="89">
        <f t="shared" si="2"/>
        <v>39475818.349999994</v>
      </c>
      <c r="H29" s="88">
        <f t="shared" si="3"/>
        <v>17155308.650000006</v>
      </c>
      <c r="I29" s="88">
        <f t="shared" si="8"/>
        <v>248117.68958333335</v>
      </c>
      <c r="J29" s="224">
        <f t="shared" si="4"/>
        <v>69.141820072599799</v>
      </c>
      <c r="K29" s="88">
        <v>72</v>
      </c>
      <c r="L29" s="228">
        <f t="shared" si="5"/>
        <v>2.8581799274002009</v>
      </c>
      <c r="M29" s="44">
        <f t="shared" si="6"/>
        <v>1.0658141036401503E-14</v>
      </c>
      <c r="N29" s="43">
        <f t="shared" si="7"/>
        <v>2.8581799274002115</v>
      </c>
      <c r="O29" s="25">
        <v>709165</v>
      </c>
    </row>
    <row r="30" spans="1:15" s="17" customFormat="1" ht="14.25" customHeight="1" thickBot="1">
      <c r="A30" s="187" t="s">
        <v>39</v>
      </c>
      <c r="B30" s="223">
        <v>2652388</v>
      </c>
      <c r="C30" s="89">
        <v>0</v>
      </c>
      <c r="D30" s="89">
        <f t="shared" si="1"/>
        <v>2652388</v>
      </c>
      <c r="E30" s="89">
        <v>2385080</v>
      </c>
      <c r="F30" s="89">
        <v>751769.65</v>
      </c>
      <c r="G30" s="89">
        <f t="shared" si="2"/>
        <v>1633310.35</v>
      </c>
      <c r="H30" s="88">
        <f t="shared" si="3"/>
        <v>1019077.6499999999</v>
      </c>
      <c r="I30" s="88">
        <f t="shared" si="8"/>
        <v>11746.40078125</v>
      </c>
      <c r="J30" s="224">
        <f t="shared" si="4"/>
        <v>86.756587739342748</v>
      </c>
      <c r="K30" s="88">
        <v>64</v>
      </c>
      <c r="L30" s="225">
        <f t="shared" si="5"/>
        <v>-22.756587739342748</v>
      </c>
      <c r="M30" s="44">
        <f t="shared" si="6"/>
        <v>0</v>
      </c>
      <c r="N30" s="43">
        <f t="shared" si="7"/>
        <v>-22.756587739342763</v>
      </c>
      <c r="O30" s="25">
        <v>-267308</v>
      </c>
    </row>
    <row r="31" spans="1:15" s="17" customFormat="1" ht="14.25" customHeight="1" thickBot="1">
      <c r="A31" s="187" t="s">
        <v>40</v>
      </c>
      <c r="B31" s="223">
        <v>4032454</v>
      </c>
      <c r="C31" s="89">
        <v>0</v>
      </c>
      <c r="D31" s="89">
        <f t="shared" si="1"/>
        <v>4032454</v>
      </c>
      <c r="E31" s="89">
        <v>3947977</v>
      </c>
      <c r="F31" s="89">
        <v>1000922.4</v>
      </c>
      <c r="G31" s="89">
        <f t="shared" si="2"/>
        <v>2947054.6</v>
      </c>
      <c r="H31" s="88">
        <f t="shared" si="3"/>
        <v>1085399.3999999999</v>
      </c>
      <c r="I31" s="88">
        <f t="shared" si="8"/>
        <v>13525.978378378379</v>
      </c>
      <c r="J31" s="224">
        <f t="shared" si="4"/>
        <v>80.245537116563668</v>
      </c>
      <c r="K31" s="88">
        <v>74</v>
      </c>
      <c r="L31" s="225">
        <f t="shared" si="5"/>
        <v>-6.2455371165636677</v>
      </c>
      <c r="M31" s="44">
        <f t="shared" si="6"/>
        <v>-1.4210854715202004E-14</v>
      </c>
      <c r="N31" s="43">
        <f t="shared" si="7"/>
        <v>-6.2455371165636819</v>
      </c>
      <c r="O31" s="25">
        <v>-84477</v>
      </c>
    </row>
    <row r="32" spans="1:15" s="17" customFormat="1" ht="14.25" customHeight="1">
      <c r="A32" s="187" t="s">
        <v>41</v>
      </c>
      <c r="B32" s="223">
        <v>8822549</v>
      </c>
      <c r="C32" s="89">
        <v>295000</v>
      </c>
      <c r="D32" s="89">
        <f t="shared" si="1"/>
        <v>8527549</v>
      </c>
      <c r="E32" s="89">
        <v>9140125</v>
      </c>
      <c r="F32" s="89">
        <v>4003182.5</v>
      </c>
      <c r="G32" s="89">
        <f t="shared" si="2"/>
        <v>5136942.5</v>
      </c>
      <c r="H32" s="88">
        <f t="shared" si="3"/>
        <v>3390606.5</v>
      </c>
      <c r="I32" s="88">
        <f t="shared" si="8"/>
        <v>60654.280303030304</v>
      </c>
      <c r="J32" s="224">
        <f t="shared" si="4"/>
        <v>55.900531389713059</v>
      </c>
      <c r="K32" s="88">
        <v>66</v>
      </c>
      <c r="L32" s="227">
        <f t="shared" si="5"/>
        <v>10.099468610286941</v>
      </c>
      <c r="M32" s="44">
        <f t="shared" si="6"/>
        <v>0</v>
      </c>
      <c r="N32" s="43">
        <f t="shared" si="7"/>
        <v>10.099468610286941</v>
      </c>
      <c r="O32" s="25">
        <v>612576</v>
      </c>
    </row>
    <row r="33" spans="1:15" s="17" customFormat="1" ht="14.25" customHeight="1" thickBot="1">
      <c r="A33" s="187" t="s">
        <v>42</v>
      </c>
      <c r="B33" s="223">
        <v>7162202</v>
      </c>
      <c r="C33" s="89">
        <v>122941</v>
      </c>
      <c r="D33" s="89">
        <f t="shared" si="1"/>
        <v>7039261</v>
      </c>
      <c r="E33" s="89">
        <v>7349600</v>
      </c>
      <c r="F33" s="89">
        <v>3957914.6</v>
      </c>
      <c r="G33" s="89">
        <f t="shared" si="2"/>
        <v>3391685.4</v>
      </c>
      <c r="H33" s="88">
        <f t="shared" si="3"/>
        <v>3647575.6</v>
      </c>
      <c r="I33" s="88">
        <f t="shared" si="8"/>
        <v>53485.332432432435</v>
      </c>
      <c r="J33" s="224">
        <f t="shared" si="4"/>
        <v>68.197680263237615</v>
      </c>
      <c r="K33" s="88">
        <v>74</v>
      </c>
      <c r="L33" s="228">
        <f t="shared" si="5"/>
        <v>5.8023197367623851</v>
      </c>
      <c r="M33" s="44">
        <f t="shared" si="6"/>
        <v>0</v>
      </c>
      <c r="N33" s="43">
        <f t="shared" si="7"/>
        <v>5.8023197367623842</v>
      </c>
      <c r="O33" s="25">
        <v>310339</v>
      </c>
    </row>
    <row r="34" spans="1:15" s="17" customFormat="1" ht="14.25" customHeight="1" thickBot="1">
      <c r="A34" s="187" t="s">
        <v>43</v>
      </c>
      <c r="B34" s="223">
        <v>6698178</v>
      </c>
      <c r="C34" s="89">
        <v>0</v>
      </c>
      <c r="D34" s="89">
        <f t="shared" si="1"/>
        <v>6698178</v>
      </c>
      <c r="E34" s="89">
        <v>6515133</v>
      </c>
      <c r="F34" s="89">
        <v>2723607.5</v>
      </c>
      <c r="G34" s="89">
        <f t="shared" si="2"/>
        <v>3791525.5</v>
      </c>
      <c r="H34" s="88">
        <f t="shared" si="3"/>
        <v>2906652.5</v>
      </c>
      <c r="I34" s="88">
        <f t="shared" si="8"/>
        <v>43231.865079365081</v>
      </c>
      <c r="J34" s="224">
        <f t="shared" si="4"/>
        <v>67.234029683058225</v>
      </c>
      <c r="K34" s="88">
        <v>63</v>
      </c>
      <c r="L34" s="225">
        <f t="shared" si="5"/>
        <v>-4.2340296830582247</v>
      </c>
      <c r="M34" s="44">
        <f t="shared" si="6"/>
        <v>0</v>
      </c>
      <c r="N34" s="43">
        <f t="shared" si="7"/>
        <v>-4.2340296830582229</v>
      </c>
      <c r="O34" s="25">
        <v>-183045</v>
      </c>
    </row>
    <row r="35" spans="1:15" s="17" customFormat="1" ht="14.25" customHeight="1">
      <c r="A35" s="187" t="s">
        <v>44</v>
      </c>
      <c r="B35" s="223">
        <v>1736212</v>
      </c>
      <c r="C35" s="89">
        <v>35421</v>
      </c>
      <c r="D35" s="89">
        <f t="shared" si="1"/>
        <v>1700791</v>
      </c>
      <c r="E35" s="89">
        <v>1737127</v>
      </c>
      <c r="F35" s="89">
        <v>824788.15</v>
      </c>
      <c r="G35" s="89">
        <f t="shared" si="2"/>
        <v>912338.85</v>
      </c>
      <c r="H35" s="88">
        <f t="shared" si="3"/>
        <v>788452.15</v>
      </c>
      <c r="I35" s="88">
        <f t="shared" si="8"/>
        <v>11782.687857142857</v>
      </c>
      <c r="J35" s="224">
        <f t="shared" si="4"/>
        <v>66.916153560159657</v>
      </c>
      <c r="K35" s="88">
        <v>70</v>
      </c>
      <c r="L35" s="227">
        <f t="shared" si="5"/>
        <v>3.0838464398403431</v>
      </c>
      <c r="M35" s="44">
        <f t="shared" si="6"/>
        <v>-3.5527136788005009E-15</v>
      </c>
      <c r="N35" s="43">
        <f t="shared" si="7"/>
        <v>3.0838464398403396</v>
      </c>
      <c r="O35" s="25">
        <v>36336</v>
      </c>
    </row>
    <row r="36" spans="1:15" s="17" customFormat="1" ht="14.25" customHeight="1" thickBot="1">
      <c r="A36" s="187" t="s">
        <v>45</v>
      </c>
      <c r="B36" s="223">
        <v>1464500</v>
      </c>
      <c r="C36" s="89">
        <v>0</v>
      </c>
      <c r="D36" s="89">
        <f t="shared" si="1"/>
        <v>1464500</v>
      </c>
      <c r="E36" s="89">
        <v>1475954</v>
      </c>
      <c r="F36" s="89">
        <v>533819.9</v>
      </c>
      <c r="G36" s="89">
        <f t="shared" si="2"/>
        <v>942134.1</v>
      </c>
      <c r="H36" s="88">
        <f t="shared" si="3"/>
        <v>522365.9</v>
      </c>
      <c r="I36" s="88">
        <f t="shared" si="8"/>
        <v>7414.1652777777781</v>
      </c>
      <c r="J36" s="224">
        <f t="shared" si="4"/>
        <v>70.455119413869738</v>
      </c>
      <c r="K36" s="88">
        <v>72</v>
      </c>
      <c r="L36" s="228">
        <f t="shared" si="5"/>
        <v>1.5448805861302617</v>
      </c>
      <c r="M36" s="44">
        <f t="shared" si="6"/>
        <v>4.2188474935755949E-15</v>
      </c>
      <c r="N36" s="43">
        <f t="shared" si="7"/>
        <v>1.5448805861302659</v>
      </c>
      <c r="O36" s="25">
        <v>11454</v>
      </c>
    </row>
    <row r="37" spans="1:15" s="17" customFormat="1" ht="14.25" customHeight="1" thickBot="1">
      <c r="A37" s="187" t="s">
        <v>46</v>
      </c>
      <c r="B37" s="223">
        <v>4747582</v>
      </c>
      <c r="C37" s="89">
        <v>0</v>
      </c>
      <c r="D37" s="89">
        <f t="shared" si="1"/>
        <v>4747582</v>
      </c>
      <c r="E37" s="89">
        <v>4491422</v>
      </c>
      <c r="F37" s="89">
        <v>2268211.9500000002</v>
      </c>
      <c r="G37" s="89">
        <f t="shared" si="2"/>
        <v>2223210.0499999998</v>
      </c>
      <c r="H37" s="88">
        <f t="shared" si="3"/>
        <v>2524371.9500000002</v>
      </c>
      <c r="I37" s="88">
        <f t="shared" si="8"/>
        <v>34366.847727272732</v>
      </c>
      <c r="J37" s="224">
        <f t="shared" si="4"/>
        <v>73.453694968849803</v>
      </c>
      <c r="K37" s="88">
        <v>66</v>
      </c>
      <c r="L37" s="225">
        <f t="shared" si="5"/>
        <v>-7.4536949688498026</v>
      </c>
      <c r="M37" s="44">
        <f t="shared" si="6"/>
        <v>0</v>
      </c>
      <c r="N37" s="43">
        <f t="shared" si="7"/>
        <v>-7.4536949688498018</v>
      </c>
      <c r="O37" s="25">
        <v>-256160</v>
      </c>
    </row>
    <row r="38" spans="1:15" s="17" customFormat="1" ht="14.25" customHeight="1" thickBot="1">
      <c r="A38" s="187" t="s">
        <v>47</v>
      </c>
      <c r="B38" s="223">
        <v>3936108</v>
      </c>
      <c r="C38" s="89">
        <v>0</v>
      </c>
      <c r="D38" s="89">
        <f t="shared" si="1"/>
        <v>3936108</v>
      </c>
      <c r="E38" s="89">
        <v>3880818</v>
      </c>
      <c r="F38" s="89">
        <v>1740962.1</v>
      </c>
      <c r="G38" s="89">
        <f t="shared" si="2"/>
        <v>2139855.9</v>
      </c>
      <c r="H38" s="88">
        <f t="shared" si="3"/>
        <v>1796252.1</v>
      </c>
      <c r="I38" s="88">
        <f t="shared" si="8"/>
        <v>27634.31904761905</v>
      </c>
      <c r="J38" s="224">
        <f t="shared" si="4"/>
        <v>65.000773020848641</v>
      </c>
      <c r="K38" s="88">
        <v>63</v>
      </c>
      <c r="L38" s="225">
        <f t="shared" si="5"/>
        <v>-2.0007730208486407</v>
      </c>
      <c r="M38" s="44">
        <f t="shared" si="6"/>
        <v>-3.5527136788005009E-15</v>
      </c>
      <c r="N38" s="43">
        <f t="shared" si="7"/>
        <v>-2.0007730208486443</v>
      </c>
      <c r="O38" s="25">
        <v>-55290</v>
      </c>
    </row>
    <row r="39" spans="1:15" s="17" customFormat="1" ht="14.25" customHeight="1" thickBot="1">
      <c r="A39" s="187" t="s">
        <v>48</v>
      </c>
      <c r="B39" s="223">
        <v>5374345</v>
      </c>
      <c r="C39" s="89">
        <v>0</v>
      </c>
      <c r="D39" s="89">
        <f t="shared" si="1"/>
        <v>5374345</v>
      </c>
      <c r="E39" s="89">
        <v>5495594</v>
      </c>
      <c r="F39" s="89">
        <v>2100421.75</v>
      </c>
      <c r="G39" s="89">
        <f t="shared" si="2"/>
        <v>3395172.25</v>
      </c>
      <c r="H39" s="88">
        <f t="shared" si="3"/>
        <v>1979172.75</v>
      </c>
      <c r="I39" s="88">
        <f t="shared" si="8"/>
        <v>34433.143442622953</v>
      </c>
      <c r="J39" s="224">
        <f t="shared" si="4"/>
        <v>57.478712430015541</v>
      </c>
      <c r="K39" s="88">
        <v>61</v>
      </c>
      <c r="L39" s="228">
        <f t="shared" si="5"/>
        <v>3.5212875699844588</v>
      </c>
      <c r="M39" s="44">
        <f t="shared" si="6"/>
        <v>0</v>
      </c>
      <c r="N39" s="43">
        <f t="shared" si="7"/>
        <v>3.5212875699844566</v>
      </c>
      <c r="O39" s="25">
        <v>121249</v>
      </c>
    </row>
    <row r="40" spans="1:15" s="17" customFormat="1" ht="14.25" customHeight="1" thickBot="1">
      <c r="A40" s="187" t="s">
        <v>49</v>
      </c>
      <c r="B40" s="223">
        <v>458736</v>
      </c>
      <c r="C40" s="89">
        <v>0</v>
      </c>
      <c r="D40" s="89">
        <f t="shared" si="1"/>
        <v>458736</v>
      </c>
      <c r="E40" s="89">
        <v>397091</v>
      </c>
      <c r="F40" s="89">
        <v>197838.45</v>
      </c>
      <c r="G40" s="89">
        <f t="shared" si="2"/>
        <v>199252.55</v>
      </c>
      <c r="H40" s="88">
        <f t="shared" si="3"/>
        <v>259483.45</v>
      </c>
      <c r="I40" s="88">
        <f t="shared" si="8"/>
        <v>3140.2928571428574</v>
      </c>
      <c r="J40" s="224">
        <f t="shared" si="4"/>
        <v>82.630334750398617</v>
      </c>
      <c r="K40" s="88">
        <v>63</v>
      </c>
      <c r="L40" s="225">
        <f t="shared" si="5"/>
        <v>-19.630334750398617</v>
      </c>
      <c r="M40" s="44">
        <f t="shared" si="6"/>
        <v>0</v>
      </c>
      <c r="N40" s="43">
        <f t="shared" si="7"/>
        <v>-19.630334750398617</v>
      </c>
      <c r="O40" s="25">
        <v>-61645</v>
      </c>
    </row>
    <row r="41" spans="1:15" s="17" customFormat="1" ht="14.25" customHeight="1">
      <c r="A41" s="187" t="s">
        <v>50</v>
      </c>
      <c r="B41" s="223">
        <v>7408469</v>
      </c>
      <c r="C41" s="89">
        <v>125079</v>
      </c>
      <c r="D41" s="89">
        <f t="shared" si="1"/>
        <v>7283390</v>
      </c>
      <c r="E41" s="89">
        <v>7509027</v>
      </c>
      <c r="F41" s="89">
        <v>2721405.4</v>
      </c>
      <c r="G41" s="89">
        <f t="shared" si="2"/>
        <v>4787621.5999999996</v>
      </c>
      <c r="H41" s="88">
        <f t="shared" si="3"/>
        <v>2495768.4000000004</v>
      </c>
      <c r="I41" s="88">
        <f t="shared" si="8"/>
        <v>47743.954385964913</v>
      </c>
      <c r="J41" s="224">
        <f t="shared" si="4"/>
        <v>52.27401944598185</v>
      </c>
      <c r="K41" s="88">
        <v>57</v>
      </c>
      <c r="L41" s="227">
        <f t="shared" si="5"/>
        <v>4.7259805540181503</v>
      </c>
      <c r="M41" s="44">
        <f t="shared" si="6"/>
        <v>0</v>
      </c>
      <c r="N41" s="43">
        <f t="shared" si="7"/>
        <v>4.7259805540181556</v>
      </c>
      <c r="O41" s="25">
        <v>225637</v>
      </c>
    </row>
    <row r="42" spans="1:15" s="17" customFormat="1" ht="14.25" customHeight="1" thickBot="1">
      <c r="A42" s="187" t="s">
        <v>51</v>
      </c>
      <c r="B42" s="223">
        <v>3499804</v>
      </c>
      <c r="C42" s="89">
        <v>0</v>
      </c>
      <c r="D42" s="89">
        <f t="shared" si="1"/>
        <v>3499804</v>
      </c>
      <c r="E42" s="89">
        <v>3668660</v>
      </c>
      <c r="F42" s="89">
        <v>1885669.15</v>
      </c>
      <c r="G42" s="89">
        <f t="shared" si="2"/>
        <v>1782990.85</v>
      </c>
      <c r="H42" s="88">
        <f t="shared" si="3"/>
        <v>1716813.15</v>
      </c>
      <c r="I42" s="88">
        <f t="shared" si="8"/>
        <v>28144.315671641791</v>
      </c>
      <c r="J42" s="224">
        <f t="shared" si="4"/>
        <v>61.00035154629326</v>
      </c>
      <c r="K42" s="88">
        <v>67</v>
      </c>
      <c r="L42" s="228">
        <f t="shared" si="5"/>
        <v>5.9996484537067403</v>
      </c>
      <c r="M42" s="44">
        <f t="shared" si="6"/>
        <v>0</v>
      </c>
      <c r="N42" s="43">
        <f t="shared" si="7"/>
        <v>5.9996484537067385</v>
      </c>
      <c r="O42" s="25">
        <v>168856</v>
      </c>
    </row>
    <row r="43" spans="1:15" s="17" customFormat="1" ht="14.25" customHeight="1" thickBot="1">
      <c r="A43" s="187" t="s">
        <v>52</v>
      </c>
      <c r="B43" s="223">
        <v>3659708</v>
      </c>
      <c r="C43" s="89">
        <v>0</v>
      </c>
      <c r="D43" s="89">
        <f t="shared" si="1"/>
        <v>3659708</v>
      </c>
      <c r="E43" s="89">
        <v>3466854</v>
      </c>
      <c r="F43" s="89">
        <v>1482304.8</v>
      </c>
      <c r="G43" s="89">
        <f t="shared" si="2"/>
        <v>1984549.2</v>
      </c>
      <c r="H43" s="88">
        <f t="shared" si="3"/>
        <v>1675158.8</v>
      </c>
      <c r="I43" s="88">
        <f t="shared" si="8"/>
        <v>22123.95223880597</v>
      </c>
      <c r="J43" s="224">
        <f t="shared" si="4"/>
        <v>75.716977776770335</v>
      </c>
      <c r="K43" s="88">
        <v>67</v>
      </c>
      <c r="L43" s="225">
        <f t="shared" si="5"/>
        <v>-8.7169777767703351</v>
      </c>
      <c r="M43" s="44">
        <f t="shared" si="6"/>
        <v>0</v>
      </c>
      <c r="N43" s="43">
        <f t="shared" si="7"/>
        <v>-8.7169777767703369</v>
      </c>
      <c r="O43" s="25">
        <v>-192854</v>
      </c>
    </row>
    <row r="44" spans="1:15" s="17" customFormat="1" ht="14.25" customHeight="1">
      <c r="A44" s="187" t="s">
        <v>53</v>
      </c>
      <c r="B44" s="223">
        <v>2025909</v>
      </c>
      <c r="C44" s="89">
        <v>494744</v>
      </c>
      <c r="D44" s="89">
        <f t="shared" si="1"/>
        <v>1531165</v>
      </c>
      <c r="E44" s="89">
        <v>2028111</v>
      </c>
      <c r="F44" s="89">
        <v>734378.7</v>
      </c>
      <c r="G44" s="89">
        <f t="shared" si="2"/>
        <v>1293732.3</v>
      </c>
      <c r="H44" s="88">
        <f t="shared" si="3"/>
        <v>237432.69999999995</v>
      </c>
      <c r="I44" s="88">
        <f t="shared" si="8"/>
        <v>11844.817741935483</v>
      </c>
      <c r="J44" s="224">
        <f t="shared" si="4"/>
        <v>20.045280997392759</v>
      </c>
      <c r="K44" s="88">
        <v>62</v>
      </c>
      <c r="L44" s="227">
        <f t="shared" si="5"/>
        <v>41.954719002607241</v>
      </c>
      <c r="M44" s="44">
        <f t="shared" si="6"/>
        <v>0</v>
      </c>
      <c r="N44" s="43">
        <f t="shared" si="7"/>
        <v>41.954719002607241</v>
      </c>
      <c r="O44" s="25">
        <v>496946</v>
      </c>
    </row>
    <row r="45" spans="1:15" s="17" customFormat="1" ht="14.25" customHeight="1" thickBot="1">
      <c r="A45" s="187" t="s">
        <v>54</v>
      </c>
      <c r="B45" s="223">
        <v>2804368</v>
      </c>
      <c r="C45" s="89">
        <v>40853</v>
      </c>
      <c r="D45" s="89">
        <f t="shared" si="1"/>
        <v>2763515</v>
      </c>
      <c r="E45" s="89">
        <v>2817137</v>
      </c>
      <c r="F45" s="89">
        <v>1273370.25</v>
      </c>
      <c r="G45" s="89">
        <f t="shared" si="2"/>
        <v>1543766.75</v>
      </c>
      <c r="H45" s="88">
        <f t="shared" si="3"/>
        <v>1219748.25</v>
      </c>
      <c r="I45" s="88">
        <f t="shared" si="8"/>
        <v>19005.526119402984</v>
      </c>
      <c r="J45" s="224">
        <f t="shared" si="4"/>
        <v>64.17861007040176</v>
      </c>
      <c r="K45" s="88">
        <v>67</v>
      </c>
      <c r="L45" s="228">
        <f t="shared" si="5"/>
        <v>2.8213899295982401</v>
      </c>
      <c r="M45" s="44">
        <f t="shared" si="6"/>
        <v>5.3290705182007514E-15</v>
      </c>
      <c r="N45" s="43">
        <f t="shared" si="7"/>
        <v>2.8213899295982454</v>
      </c>
      <c r="O45" s="25">
        <v>53622</v>
      </c>
    </row>
    <row r="46" spans="1:15" s="17" customFormat="1" ht="14.25" customHeight="1" thickBot="1">
      <c r="A46" s="187" t="s">
        <v>55</v>
      </c>
      <c r="B46" s="223">
        <v>6131390</v>
      </c>
      <c r="C46" s="89">
        <v>0</v>
      </c>
      <c r="D46" s="89">
        <f t="shared" si="1"/>
        <v>6131390</v>
      </c>
      <c r="E46" s="89">
        <v>6000426</v>
      </c>
      <c r="F46" s="89">
        <v>2670509.7999999998</v>
      </c>
      <c r="G46" s="89">
        <f t="shared" si="2"/>
        <v>3329916.2</v>
      </c>
      <c r="H46" s="88">
        <f t="shared" si="3"/>
        <v>2801473.8</v>
      </c>
      <c r="I46" s="88">
        <f t="shared" si="8"/>
        <v>41084.766153846154</v>
      </c>
      <c r="J46" s="224">
        <f t="shared" si="4"/>
        <v>68.187653533418967</v>
      </c>
      <c r="K46" s="88">
        <v>65</v>
      </c>
      <c r="L46" s="225">
        <f t="shared" si="5"/>
        <v>-3.1876535334189668</v>
      </c>
      <c r="M46" s="44">
        <f t="shared" si="6"/>
        <v>-7.9936057773011271E-15</v>
      </c>
      <c r="N46" s="43">
        <f t="shared" si="7"/>
        <v>-3.1876535334189748</v>
      </c>
      <c r="O46" s="25">
        <v>-130964</v>
      </c>
    </row>
    <row r="47" spans="1:15" s="17" customFormat="1" ht="14.25" customHeight="1" thickBot="1">
      <c r="A47" s="187" t="s">
        <v>56</v>
      </c>
      <c r="B47" s="223">
        <v>2436096</v>
      </c>
      <c r="C47" s="89">
        <v>0</v>
      </c>
      <c r="D47" s="89">
        <f t="shared" si="1"/>
        <v>2436096</v>
      </c>
      <c r="E47" s="89">
        <v>2417135</v>
      </c>
      <c r="F47" s="89">
        <v>1323096.8</v>
      </c>
      <c r="G47" s="89">
        <f t="shared" si="2"/>
        <v>1094038.2</v>
      </c>
      <c r="H47" s="88">
        <f t="shared" si="3"/>
        <v>1342057.8</v>
      </c>
      <c r="I47" s="88">
        <f t="shared" si="8"/>
        <v>21690.111475409838</v>
      </c>
      <c r="J47" s="224">
        <f t="shared" si="4"/>
        <v>61.874177157710605</v>
      </c>
      <c r="K47" s="88">
        <v>61</v>
      </c>
      <c r="L47" s="225">
        <f t="shared" si="5"/>
        <v>-0.874177157710605</v>
      </c>
      <c r="M47" s="44">
        <f t="shared" si="6"/>
        <v>-2.3314683517128287E-15</v>
      </c>
      <c r="N47" s="43">
        <f t="shared" si="7"/>
        <v>-0.87417715771060733</v>
      </c>
      <c r="O47" s="25">
        <v>-18961</v>
      </c>
    </row>
    <row r="48" spans="1:15" s="17" customFormat="1" ht="14.25" customHeight="1" thickBot="1">
      <c r="A48" s="187" t="s">
        <v>58</v>
      </c>
      <c r="B48" s="223">
        <v>75230020</v>
      </c>
      <c r="C48" s="89">
        <v>1419817</v>
      </c>
      <c r="D48" s="89">
        <f t="shared" si="1"/>
        <v>73810203</v>
      </c>
      <c r="E48" s="89">
        <v>76809601</v>
      </c>
      <c r="F48" s="89">
        <v>16839771.349999998</v>
      </c>
      <c r="G48" s="89">
        <f t="shared" si="2"/>
        <v>59969829.650000006</v>
      </c>
      <c r="H48" s="88">
        <f t="shared" si="3"/>
        <v>13840373.349999994</v>
      </c>
      <c r="I48" s="88">
        <f t="shared" si="8"/>
        <v>247643.69632352938</v>
      </c>
      <c r="J48" s="224">
        <f t="shared" si="4"/>
        <v>55.888252176298089</v>
      </c>
      <c r="K48" s="88">
        <v>68</v>
      </c>
      <c r="L48" s="226">
        <f t="shared" si="5"/>
        <v>12.111747823701911</v>
      </c>
      <c r="M48" s="44">
        <f t="shared" si="6"/>
        <v>-1.5987211554602254E-14</v>
      </c>
      <c r="N48" s="43">
        <f t="shared" si="7"/>
        <v>12.111747823701895</v>
      </c>
      <c r="O48" s="25">
        <v>2999398</v>
      </c>
    </row>
    <row r="49" spans="1:15" s="17" customFormat="1" ht="14.25" customHeight="1" thickBot="1">
      <c r="A49" s="187" t="s">
        <v>59</v>
      </c>
      <c r="B49" s="223">
        <v>5866293</v>
      </c>
      <c r="C49" s="89">
        <v>0</v>
      </c>
      <c r="D49" s="89">
        <f t="shared" si="1"/>
        <v>5866293</v>
      </c>
      <c r="E49" s="89">
        <v>5811912</v>
      </c>
      <c r="F49" s="89">
        <v>1974939.75</v>
      </c>
      <c r="G49" s="89">
        <f t="shared" si="2"/>
        <v>3836972.25</v>
      </c>
      <c r="H49" s="88">
        <f t="shared" si="3"/>
        <v>2029320.75</v>
      </c>
      <c r="I49" s="88">
        <f t="shared" si="8"/>
        <v>32915.662499999999</v>
      </c>
      <c r="J49" s="224">
        <f t="shared" si="4"/>
        <v>61.652131413122859</v>
      </c>
      <c r="K49" s="88">
        <v>60</v>
      </c>
      <c r="L49" s="225">
        <f t="shared" si="5"/>
        <v>-1.6521314131228593</v>
      </c>
      <c r="M49" s="44">
        <f t="shared" si="6"/>
        <v>3.1086244689504383E-15</v>
      </c>
      <c r="N49" s="43">
        <f t="shared" si="7"/>
        <v>-1.6521314131228562</v>
      </c>
      <c r="O49" s="25">
        <v>-54381</v>
      </c>
    </row>
    <row r="50" spans="1:15" s="17" customFormat="1" ht="14.25" customHeight="1" thickBot="1">
      <c r="A50" s="187" t="s">
        <v>60</v>
      </c>
      <c r="B50" s="223">
        <v>1073295</v>
      </c>
      <c r="C50" s="89">
        <v>0</v>
      </c>
      <c r="D50" s="89">
        <f t="shared" si="1"/>
        <v>1073295</v>
      </c>
      <c r="E50" s="89">
        <v>1057525</v>
      </c>
      <c r="F50" s="89">
        <v>522407.8</v>
      </c>
      <c r="G50" s="89">
        <f t="shared" si="2"/>
        <v>535117.19999999995</v>
      </c>
      <c r="H50" s="88">
        <f t="shared" si="3"/>
        <v>538177.80000000005</v>
      </c>
      <c r="I50" s="88">
        <f t="shared" si="8"/>
        <v>7462.9685714285715</v>
      </c>
      <c r="J50" s="224">
        <f t="shared" si="4"/>
        <v>72.113100148964094</v>
      </c>
      <c r="K50" s="88">
        <v>70</v>
      </c>
      <c r="L50" s="225">
        <f t="shared" si="5"/>
        <v>-2.1131001489640937</v>
      </c>
      <c r="M50" s="44">
        <f t="shared" si="6"/>
        <v>8.4376949871511897E-15</v>
      </c>
      <c r="N50" s="43">
        <f t="shared" si="7"/>
        <v>-2.1131001489640853</v>
      </c>
      <c r="O50" s="25">
        <v>-15770</v>
      </c>
    </row>
    <row r="51" spans="1:15" s="17" customFormat="1" ht="14.25" customHeight="1">
      <c r="A51" s="187" t="s">
        <v>61</v>
      </c>
      <c r="B51" s="223">
        <v>2447216</v>
      </c>
      <c r="C51" s="89">
        <v>72218</v>
      </c>
      <c r="D51" s="89">
        <f t="shared" si="1"/>
        <v>2374998</v>
      </c>
      <c r="E51" s="89">
        <v>2472768</v>
      </c>
      <c r="F51" s="89">
        <v>1145530.6000000001</v>
      </c>
      <c r="G51" s="89">
        <f t="shared" si="2"/>
        <v>1327237.3999999999</v>
      </c>
      <c r="H51" s="88">
        <f t="shared" si="3"/>
        <v>1047760.6000000001</v>
      </c>
      <c r="I51" s="88">
        <f t="shared" si="8"/>
        <v>15692.2</v>
      </c>
      <c r="J51" s="224">
        <f t="shared" si="4"/>
        <v>66.769516065306334</v>
      </c>
      <c r="K51" s="88">
        <v>73</v>
      </c>
      <c r="L51" s="227">
        <f t="shared" si="5"/>
        <v>6.230483934693666</v>
      </c>
      <c r="M51" s="44">
        <f t="shared" si="6"/>
        <v>0</v>
      </c>
      <c r="N51" s="43">
        <f t="shared" si="7"/>
        <v>6.2304839346936696</v>
      </c>
      <c r="O51" s="25">
        <v>97770</v>
      </c>
    </row>
    <row r="52" spans="1:15" s="17" customFormat="1" ht="14.25" customHeight="1">
      <c r="A52" s="187" t="s">
        <v>62</v>
      </c>
      <c r="B52" s="223">
        <v>1562692</v>
      </c>
      <c r="C52" s="89">
        <v>61681</v>
      </c>
      <c r="D52" s="89">
        <f t="shared" si="1"/>
        <v>1501011</v>
      </c>
      <c r="E52" s="89">
        <v>1579375</v>
      </c>
      <c r="F52" s="89">
        <v>809973.55</v>
      </c>
      <c r="G52" s="89">
        <f t="shared" si="2"/>
        <v>769401.45</v>
      </c>
      <c r="H52" s="88">
        <f t="shared" si="3"/>
        <v>731609.55</v>
      </c>
      <c r="I52" s="88">
        <f t="shared" si="8"/>
        <v>11571.050714285715</v>
      </c>
      <c r="J52" s="224">
        <f t="shared" si="4"/>
        <v>63.227581320402379</v>
      </c>
      <c r="K52" s="88">
        <v>70</v>
      </c>
      <c r="L52" s="229">
        <f t="shared" si="5"/>
        <v>6.7724186795976209</v>
      </c>
      <c r="M52" s="44">
        <f t="shared" si="6"/>
        <v>0</v>
      </c>
      <c r="N52" s="43">
        <f t="shared" si="7"/>
        <v>6.7724186795976236</v>
      </c>
      <c r="O52" s="25">
        <v>78364</v>
      </c>
    </row>
    <row r="53" spans="1:15" s="17" customFormat="1" ht="14.25" customHeight="1">
      <c r="A53" s="187" t="s">
        <v>63</v>
      </c>
      <c r="B53" s="223">
        <v>5410517</v>
      </c>
      <c r="C53" s="89">
        <v>293859</v>
      </c>
      <c r="D53" s="89">
        <f t="shared" si="1"/>
        <v>5116658</v>
      </c>
      <c r="E53" s="89">
        <v>5439305</v>
      </c>
      <c r="F53" s="89">
        <v>2100463</v>
      </c>
      <c r="G53" s="89">
        <f t="shared" si="2"/>
        <v>3338842</v>
      </c>
      <c r="H53" s="88">
        <f t="shared" si="3"/>
        <v>1777816</v>
      </c>
      <c r="I53" s="88">
        <f t="shared" si="8"/>
        <v>30006.614285714284</v>
      </c>
      <c r="J53" s="224">
        <f t="shared" si="4"/>
        <v>59.247470676703188</v>
      </c>
      <c r="K53" s="88">
        <v>70</v>
      </c>
      <c r="L53" s="229">
        <f t="shared" si="5"/>
        <v>10.752529323296812</v>
      </c>
      <c r="M53" s="44">
        <f t="shared" si="6"/>
        <v>0</v>
      </c>
      <c r="N53" s="43">
        <f t="shared" si="7"/>
        <v>10.752529323296816</v>
      </c>
      <c r="O53" s="25">
        <v>322647</v>
      </c>
    </row>
    <row r="54" spans="1:15" s="17" customFormat="1" ht="14.25" customHeight="1" thickBot="1">
      <c r="A54" s="187" t="s">
        <v>64</v>
      </c>
      <c r="B54" s="223">
        <v>937273</v>
      </c>
      <c r="C54" s="89">
        <v>0</v>
      </c>
      <c r="D54" s="89">
        <f t="shared" si="1"/>
        <v>937273</v>
      </c>
      <c r="E54" s="89">
        <v>1020484</v>
      </c>
      <c r="F54" s="89">
        <v>383997.15</v>
      </c>
      <c r="G54" s="89">
        <f t="shared" si="2"/>
        <v>636486.85</v>
      </c>
      <c r="H54" s="88">
        <f t="shared" si="3"/>
        <v>300786.15000000002</v>
      </c>
      <c r="I54" s="88">
        <f t="shared" si="8"/>
        <v>5565.1760869565223</v>
      </c>
      <c r="J54" s="224">
        <f t="shared" si="4"/>
        <v>54.047912464975326</v>
      </c>
      <c r="K54" s="88">
        <v>69</v>
      </c>
      <c r="L54" s="228">
        <f t="shared" si="5"/>
        <v>14.952087535024674</v>
      </c>
      <c r="M54" s="44">
        <f t="shared" si="6"/>
        <v>0</v>
      </c>
      <c r="N54" s="43">
        <f t="shared" si="7"/>
        <v>14.952087535024672</v>
      </c>
      <c r="O54" s="25">
        <v>83211</v>
      </c>
    </row>
    <row r="55" spans="1:15" s="17" customFormat="1" ht="14.25" customHeight="1" thickBot="1">
      <c r="A55" s="187" t="s">
        <v>65</v>
      </c>
      <c r="B55" s="223">
        <v>210299037</v>
      </c>
      <c r="C55" s="89">
        <v>0</v>
      </c>
      <c r="D55" s="89">
        <f t="shared" si="1"/>
        <v>210299037</v>
      </c>
      <c r="E55" s="89">
        <v>208418350</v>
      </c>
      <c r="F55" s="89">
        <v>68483201.600000009</v>
      </c>
      <c r="G55" s="89">
        <f t="shared" si="2"/>
        <v>139935148.39999998</v>
      </c>
      <c r="H55" s="88">
        <f t="shared" si="3"/>
        <v>70363888.600000024</v>
      </c>
      <c r="I55" s="88">
        <f t="shared" si="8"/>
        <v>978331.4514285716</v>
      </c>
      <c r="J55" s="224">
        <f t="shared" si="4"/>
        <v>71.922341346844988</v>
      </c>
      <c r="K55" s="88">
        <v>70</v>
      </c>
      <c r="L55" s="225">
        <f t="shared" si="5"/>
        <v>-1.9223413468449877</v>
      </c>
      <c r="M55" s="44">
        <f t="shared" si="6"/>
        <v>1.2212453270876722E-14</v>
      </c>
      <c r="N55" s="43">
        <f t="shared" si="7"/>
        <v>-1.9223413468449755</v>
      </c>
      <c r="O55" s="25">
        <v>-1880687</v>
      </c>
    </row>
    <row r="56" spans="1:15" s="17" customFormat="1" ht="14.25" customHeight="1">
      <c r="A56" s="187" t="s">
        <v>66</v>
      </c>
      <c r="B56" s="223">
        <v>696430</v>
      </c>
      <c r="C56" s="89">
        <v>0</v>
      </c>
      <c r="D56" s="89">
        <f t="shared" si="1"/>
        <v>696430</v>
      </c>
      <c r="E56" s="89">
        <v>737367</v>
      </c>
      <c r="F56" s="89">
        <v>349239</v>
      </c>
      <c r="G56" s="89">
        <f t="shared" si="2"/>
        <v>388128</v>
      </c>
      <c r="H56" s="88">
        <f t="shared" si="3"/>
        <v>308302</v>
      </c>
      <c r="I56" s="88">
        <f t="shared" si="8"/>
        <v>4656.5200000000004</v>
      </c>
      <c r="J56" s="224">
        <f t="shared" si="4"/>
        <v>66.208670852911609</v>
      </c>
      <c r="K56" s="230">
        <v>75</v>
      </c>
      <c r="L56" s="231">
        <f t="shared" si="5"/>
        <v>8.7913291470883905</v>
      </c>
      <c r="M56" s="44">
        <f t="shared" si="6"/>
        <v>0</v>
      </c>
      <c r="N56" s="43">
        <f t="shared" si="7"/>
        <v>8.7913291470883834</v>
      </c>
      <c r="O56" s="25">
        <v>40937</v>
      </c>
    </row>
    <row r="57" spans="1:15" s="17" customFormat="1" ht="14.25" customHeight="1" thickBot="1">
      <c r="A57" s="220" t="s">
        <v>67</v>
      </c>
      <c r="B57" s="216">
        <v>4888057</v>
      </c>
      <c r="C57" s="92">
        <v>190255</v>
      </c>
      <c r="D57" s="92">
        <f t="shared" si="1"/>
        <v>4697802</v>
      </c>
      <c r="E57" s="92">
        <v>4920585</v>
      </c>
      <c r="F57" s="92">
        <v>1762460.6</v>
      </c>
      <c r="G57" s="92">
        <f t="shared" si="2"/>
        <v>3158124.4</v>
      </c>
      <c r="H57" s="232">
        <f t="shared" si="3"/>
        <v>1539677.6</v>
      </c>
      <c r="I57" s="232">
        <f t="shared" si="8"/>
        <v>25178.008571428574</v>
      </c>
      <c r="J57" s="233">
        <f t="shared" si="4"/>
        <v>61.151683050389892</v>
      </c>
      <c r="K57" s="234">
        <v>70</v>
      </c>
      <c r="L57" s="235">
        <f t="shared" si="5"/>
        <v>8.8483169496101084</v>
      </c>
      <c r="M57" s="44">
        <f t="shared" si="6"/>
        <v>0</v>
      </c>
      <c r="N57" s="43">
        <f t="shared" si="7"/>
        <v>8.8483169496101066</v>
      </c>
      <c r="O57" s="25">
        <v>222783</v>
      </c>
    </row>
    <row r="58" spans="1:15" s="17" customFormat="1" ht="20.100000000000001" customHeight="1" thickBot="1">
      <c r="A58" s="265" t="s">
        <v>68</v>
      </c>
      <c r="B58" s="215">
        <f>SUM(B5:B57)</f>
        <v>991156756</v>
      </c>
      <c r="C58" s="97">
        <f>SUM(C5:C57)</f>
        <v>10912148</v>
      </c>
      <c r="D58" s="97">
        <f t="shared" si="1"/>
        <v>980244608</v>
      </c>
      <c r="E58" s="97">
        <f>SUM(E5:E57)</f>
        <v>990364186</v>
      </c>
      <c r="F58" s="97">
        <f>SUM(F5:F57)</f>
        <v>333800709.55000007</v>
      </c>
      <c r="G58" s="97">
        <f t="shared" si="2"/>
        <v>656563476.44999993</v>
      </c>
      <c r="H58" s="97">
        <f t="shared" si="3"/>
        <v>323681131.55000007</v>
      </c>
      <c r="I58" s="97">
        <f t="shared" si="8"/>
        <v>5128871.1567111146</v>
      </c>
      <c r="J58" s="236">
        <f t="shared" si="4"/>
        <v>63.109624254542666</v>
      </c>
      <c r="K58" s="236">
        <v>65.082685712083588</v>
      </c>
      <c r="L58" s="237">
        <f t="shared" si="5"/>
        <v>1.973061457540922</v>
      </c>
      <c r="M58" s="44">
        <f t="shared" si="6"/>
        <v>-5.1070259132757201E-15</v>
      </c>
      <c r="N58" s="43">
        <f t="shared" si="7"/>
        <v>1.9730614575409169</v>
      </c>
      <c r="O58" s="25">
        <f>SUM(O5:O57)</f>
        <v>10119578</v>
      </c>
    </row>
    <row r="59" spans="1:15" s="17" customFormat="1" ht="18" customHeight="1" thickBot="1">
      <c r="A59" s="219" t="s">
        <v>165</v>
      </c>
      <c r="B59" s="238">
        <v>987842145</v>
      </c>
      <c r="C59" s="239">
        <v>22211059</v>
      </c>
      <c r="D59" s="239">
        <v>965631086</v>
      </c>
      <c r="E59" s="239">
        <v>996408217</v>
      </c>
      <c r="F59" s="239">
        <v>329643038.50000006</v>
      </c>
      <c r="G59" s="239">
        <v>666765178.5</v>
      </c>
      <c r="H59" s="239">
        <f t="shared" si="3"/>
        <v>298865907.5</v>
      </c>
      <c r="I59" s="239">
        <v>5036463.1019285647</v>
      </c>
      <c r="J59" s="240">
        <v>59.340434239567486</v>
      </c>
      <c r="K59" s="240">
        <v>65.451310909957911</v>
      </c>
      <c r="L59" s="237">
        <f t="shared" si="5"/>
        <v>6.1108766703904251</v>
      </c>
    </row>
    <row r="60" spans="1:15">
      <c r="H60" s="41"/>
      <c r="I60" s="41"/>
      <c r="J60" s="41"/>
      <c r="K60" s="41"/>
      <c r="L60" s="41"/>
    </row>
    <row r="61" spans="1:15">
      <c r="D61" s="25"/>
    </row>
  </sheetData>
  <sheetProtection sheet="1" objects="1" scenarios="1"/>
  <mergeCells count="4">
    <mergeCell ref="A2:A4"/>
    <mergeCell ref="B2:B4"/>
    <mergeCell ref="D2:D4"/>
    <mergeCell ref="E2:E4"/>
  </mergeCells>
  <printOptions horizontalCentered="1"/>
  <pageMargins left="0" right="0" top="0.59055118110236227" bottom="0.39370078740157483" header="0.31496062992125984" footer="0.31496062992125984"/>
  <pageSetup paperSize="9" scale="8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2"/>
  <sheetViews>
    <sheetView zoomScale="170" zoomScaleNormal="170" workbookViewId="0">
      <pane ySplit="3" topLeftCell="A7" activePane="bottomLeft" state="frozen"/>
      <selection pane="bottomLeft" sqref="A1:E3"/>
    </sheetView>
  </sheetViews>
  <sheetFormatPr baseColWidth="10" defaultColWidth="11.42578125" defaultRowHeight="14.25"/>
  <cols>
    <col min="1" max="1" width="4.7109375" style="5" customWidth="1"/>
    <col min="2" max="2" width="33.7109375" style="5" customWidth="1"/>
    <col min="3" max="3" width="4.7109375" style="5" customWidth="1"/>
    <col min="4" max="4" width="33.7109375" style="5" customWidth="1"/>
    <col min="5" max="5" width="4.7109375" style="5" customWidth="1"/>
  </cols>
  <sheetData>
    <row r="1" spans="1:5" ht="14.1" customHeight="1">
      <c r="A1" s="297" t="s">
        <v>126</v>
      </c>
      <c r="B1" s="298"/>
      <c r="C1" s="298"/>
      <c r="D1" s="298"/>
      <c r="E1" s="299"/>
    </row>
    <row r="2" spans="1:5" ht="14.1" customHeight="1">
      <c r="A2" s="300"/>
      <c r="B2" s="301"/>
      <c r="C2" s="301"/>
      <c r="D2" s="301"/>
      <c r="E2" s="302"/>
    </row>
    <row r="3" spans="1:5" ht="14.1" customHeight="1" thickBot="1">
      <c r="A3" s="303"/>
      <c r="B3" s="304"/>
      <c r="C3" s="304"/>
      <c r="D3" s="304"/>
      <c r="E3" s="305"/>
    </row>
    <row r="4" spans="1:5" ht="14.1" customHeight="1">
      <c r="A4" s="252" t="s">
        <v>127</v>
      </c>
      <c r="B4" s="158"/>
      <c r="C4" s="158"/>
      <c r="D4" s="158"/>
      <c r="E4" s="249"/>
    </row>
    <row r="5" spans="1:5" ht="14.1" customHeight="1">
      <c r="A5" s="248" t="s">
        <v>128</v>
      </c>
      <c r="B5" s="160"/>
      <c r="C5" s="160"/>
      <c r="D5" s="160"/>
      <c r="E5" s="249"/>
    </row>
    <row r="6" spans="1:5" ht="14.1" customHeight="1">
      <c r="A6" s="248" t="s">
        <v>129</v>
      </c>
      <c r="B6" s="160"/>
      <c r="C6" s="160"/>
      <c r="D6" s="160"/>
      <c r="E6" s="249"/>
    </row>
    <row r="7" spans="1:5" ht="14.1" customHeight="1">
      <c r="A7" s="250"/>
      <c r="B7" s="2"/>
      <c r="C7" s="2"/>
      <c r="D7" s="2"/>
      <c r="E7" s="251"/>
    </row>
    <row r="8" spans="1:5" ht="14.1" customHeight="1">
      <c r="A8" s="252" t="s">
        <v>130</v>
      </c>
      <c r="B8" s="158"/>
      <c r="C8" s="158"/>
      <c r="D8" s="158"/>
      <c r="E8" s="251"/>
    </row>
    <row r="9" spans="1:5" ht="14.1" customHeight="1">
      <c r="A9" s="248" t="s">
        <v>131</v>
      </c>
      <c r="B9" s="160"/>
      <c r="C9" s="160"/>
      <c r="D9" s="160"/>
      <c r="E9" s="249"/>
    </row>
    <row r="10" spans="1:5" ht="14.1" customHeight="1">
      <c r="A10" s="250"/>
      <c r="B10" s="2"/>
      <c r="C10" s="2"/>
      <c r="D10" s="2"/>
      <c r="E10" s="251"/>
    </row>
    <row r="11" spans="1:5" ht="14.1" customHeight="1">
      <c r="A11" s="252" t="s">
        <v>132</v>
      </c>
      <c r="B11" s="158"/>
      <c r="C11" s="158"/>
      <c r="D11" s="158"/>
      <c r="E11" s="251"/>
    </row>
    <row r="12" spans="1:5" ht="14.1" customHeight="1">
      <c r="A12" s="248" t="s">
        <v>133</v>
      </c>
      <c r="B12" s="160"/>
      <c r="C12" s="160"/>
      <c r="D12" s="160"/>
      <c r="E12" s="251"/>
    </row>
    <row r="13" spans="1:5" ht="14.1" customHeight="1">
      <c r="A13" s="250" t="s">
        <v>134</v>
      </c>
      <c r="B13" s="2"/>
      <c r="C13" s="2"/>
      <c r="D13" s="2"/>
      <c r="E13" s="251"/>
    </row>
    <row r="14" spans="1:5" ht="14.1" customHeight="1">
      <c r="A14" s="253" t="s">
        <v>135</v>
      </c>
      <c r="B14" s="161" t="s">
        <v>136</v>
      </c>
      <c r="C14" s="161"/>
      <c r="D14" s="161"/>
      <c r="E14" s="251"/>
    </row>
    <row r="15" spans="1:5" ht="14.1" customHeight="1">
      <c r="A15" s="253" t="s">
        <v>137</v>
      </c>
      <c r="B15" s="161" t="s">
        <v>138</v>
      </c>
      <c r="C15" s="161"/>
      <c r="D15" s="161"/>
      <c r="E15" s="251"/>
    </row>
    <row r="16" spans="1:5" ht="14.1" customHeight="1">
      <c r="A16" s="250"/>
      <c r="B16" s="2"/>
      <c r="C16" s="2"/>
      <c r="D16" s="2"/>
      <c r="E16" s="251"/>
    </row>
    <row r="17" spans="1:5" ht="14.1" customHeight="1">
      <c r="A17" s="254" t="s">
        <v>139</v>
      </c>
      <c r="B17" s="162"/>
      <c r="C17" s="162"/>
      <c r="D17" s="162"/>
      <c r="E17" s="251"/>
    </row>
    <row r="18" spans="1:5" ht="14.1" customHeight="1">
      <c r="A18" s="253" t="s">
        <v>135</v>
      </c>
      <c r="B18" s="161" t="s">
        <v>140</v>
      </c>
      <c r="C18" s="161"/>
      <c r="D18" s="161"/>
      <c r="E18" s="249"/>
    </row>
    <row r="19" spans="1:5" ht="14.1" customHeight="1">
      <c r="A19" s="253" t="s">
        <v>137</v>
      </c>
      <c r="B19" s="161" t="s">
        <v>141</v>
      </c>
      <c r="C19" s="161"/>
      <c r="D19" s="161"/>
      <c r="E19" s="249"/>
    </row>
    <row r="20" spans="1:5" ht="14.1" customHeight="1">
      <c r="A20" s="253" t="s">
        <v>142</v>
      </c>
      <c r="B20" s="161" t="s">
        <v>143</v>
      </c>
      <c r="C20" s="161"/>
      <c r="D20" s="161"/>
      <c r="E20" s="249"/>
    </row>
    <row r="21" spans="1:5" ht="14.1" customHeight="1">
      <c r="A21" s="250"/>
      <c r="B21" s="2"/>
      <c r="C21" s="2"/>
      <c r="D21" s="2"/>
      <c r="E21" s="249"/>
    </row>
    <row r="22" spans="1:5" ht="14.1" customHeight="1">
      <c r="A22" s="254" t="s">
        <v>144</v>
      </c>
      <c r="B22" s="162"/>
      <c r="C22" s="162"/>
      <c r="D22" s="162"/>
      <c r="E22" s="249"/>
    </row>
    <row r="23" spans="1:5" ht="14.1" customHeight="1">
      <c r="A23" s="248" t="s">
        <v>145</v>
      </c>
      <c r="B23" s="160"/>
      <c r="C23" s="160"/>
      <c r="D23" s="160"/>
      <c r="E23" s="249"/>
    </row>
    <row r="24" spans="1:5" ht="14.1" customHeight="1">
      <c r="A24" s="255"/>
      <c r="B24" s="4"/>
      <c r="C24" s="2"/>
      <c r="D24" s="4"/>
      <c r="E24" s="249"/>
    </row>
    <row r="25" spans="1:5" ht="20.100000000000001" customHeight="1">
      <c r="A25" s="255"/>
      <c r="B25" s="306" t="s">
        <v>146</v>
      </c>
      <c r="C25" s="3"/>
      <c r="D25" s="309" t="s">
        <v>147</v>
      </c>
      <c r="E25" s="249"/>
    </row>
    <row r="26" spans="1:5" ht="20.100000000000001" customHeight="1">
      <c r="A26" s="255"/>
      <c r="B26" s="307"/>
      <c r="C26" s="266"/>
      <c r="D26" s="308"/>
      <c r="E26" s="249"/>
    </row>
    <row r="27" spans="1:5" ht="20.100000000000001" customHeight="1">
      <c r="A27" s="255"/>
      <c r="B27" s="307"/>
      <c r="C27" s="266"/>
      <c r="D27" s="310" t="s">
        <v>148</v>
      </c>
      <c r="E27" s="249"/>
    </row>
    <row r="28" spans="1:5" ht="20.100000000000001" customHeight="1">
      <c r="A28" s="255"/>
      <c r="B28" s="308"/>
      <c r="C28" s="266"/>
      <c r="D28" s="308"/>
      <c r="E28" s="249"/>
    </row>
    <row r="29" spans="1:5" ht="20.100000000000001" customHeight="1">
      <c r="A29" s="255"/>
      <c r="B29" s="306" t="s">
        <v>149</v>
      </c>
      <c r="C29" s="3"/>
      <c r="D29" s="309" t="s">
        <v>150</v>
      </c>
      <c r="E29" s="249"/>
    </row>
    <row r="30" spans="1:5" ht="20.100000000000001" customHeight="1">
      <c r="A30" s="255"/>
      <c r="B30" s="308"/>
      <c r="C30" s="266"/>
      <c r="D30" s="311"/>
      <c r="E30" s="249"/>
    </row>
    <row r="31" spans="1:5" ht="14.1" customHeight="1">
      <c r="A31" s="255"/>
      <c r="B31" s="157"/>
      <c r="C31" s="2"/>
      <c r="D31" s="157"/>
      <c r="E31" s="251"/>
    </row>
    <row r="32" spans="1:5" ht="14.1" customHeight="1">
      <c r="A32" s="252" t="s">
        <v>151</v>
      </c>
      <c r="B32" s="158"/>
      <c r="C32" s="158"/>
      <c r="D32" s="158"/>
      <c r="E32" s="251"/>
    </row>
    <row r="33" spans="1:5" ht="14.1" customHeight="1">
      <c r="A33" s="256" t="s">
        <v>152</v>
      </c>
      <c r="B33" s="159"/>
      <c r="C33" s="159"/>
      <c r="D33" s="160"/>
      <c r="E33" s="251"/>
    </row>
    <row r="34" spans="1:5" ht="14.1" customHeight="1">
      <c r="A34" s="256" t="s">
        <v>153</v>
      </c>
      <c r="B34" s="159"/>
      <c r="C34" s="159"/>
      <c r="D34" s="160"/>
      <c r="E34" s="251"/>
    </row>
    <row r="35" spans="1:5" ht="14.1" customHeight="1">
      <c r="A35" s="248"/>
      <c r="B35" s="160"/>
      <c r="C35" s="160"/>
      <c r="D35" s="160"/>
      <c r="E35" s="251"/>
    </row>
    <row r="36" spans="1:5" ht="14.1" customHeight="1">
      <c r="A36" s="257" t="s">
        <v>154</v>
      </c>
      <c r="B36" s="160" t="s">
        <v>155</v>
      </c>
      <c r="C36" s="158"/>
      <c r="D36" s="158"/>
      <c r="E36" s="249"/>
    </row>
    <row r="37" spans="1:5" ht="14.1" customHeight="1">
      <c r="A37" s="258"/>
      <c r="B37" s="160" t="s">
        <v>156</v>
      </c>
      <c r="C37" s="160"/>
      <c r="D37" s="160"/>
      <c r="E37" s="249"/>
    </row>
    <row r="38" spans="1:5" ht="14.1" customHeight="1">
      <c r="A38" s="257" t="s">
        <v>157</v>
      </c>
      <c r="B38" s="160" t="s">
        <v>158</v>
      </c>
      <c r="C38" s="158"/>
      <c r="D38" s="158"/>
      <c r="E38" s="251"/>
    </row>
    <row r="39" spans="1:5" ht="14.1" customHeight="1">
      <c r="A39" s="258"/>
      <c r="B39" s="160" t="s">
        <v>159</v>
      </c>
      <c r="C39" s="160"/>
      <c r="D39" s="160"/>
      <c r="E39" s="249"/>
    </row>
    <row r="40" spans="1:5" ht="14.1" customHeight="1">
      <c r="A40" s="250"/>
      <c r="B40" s="2"/>
      <c r="C40" s="2"/>
      <c r="D40" s="2"/>
      <c r="E40" s="249"/>
    </row>
    <row r="41" spans="1:5" ht="14.1" customHeight="1">
      <c r="A41" s="248" t="s">
        <v>160</v>
      </c>
      <c r="B41" s="160"/>
      <c r="C41" s="160"/>
      <c r="D41" s="160"/>
      <c r="E41" s="249"/>
    </row>
    <row r="42" spans="1:5" ht="14.1" customHeight="1">
      <c r="A42" s="248" t="s">
        <v>161</v>
      </c>
      <c r="B42" s="160"/>
      <c r="C42" s="160"/>
      <c r="D42" s="160"/>
      <c r="E42" s="249"/>
    </row>
    <row r="43" spans="1:5" ht="14.1" customHeight="1">
      <c r="A43" s="248"/>
      <c r="B43" s="4"/>
      <c r="C43" s="2"/>
      <c r="D43" s="4"/>
      <c r="E43" s="249"/>
    </row>
    <row r="44" spans="1:5" ht="20.100000000000001" customHeight="1">
      <c r="A44" s="248"/>
      <c r="B44" s="306" t="s">
        <v>162</v>
      </c>
      <c r="C44" s="312"/>
      <c r="D44" s="309" t="s">
        <v>147</v>
      </c>
      <c r="E44" s="249"/>
    </row>
    <row r="45" spans="1:5" ht="20.100000000000001" customHeight="1">
      <c r="A45" s="248"/>
      <c r="B45" s="307"/>
      <c r="C45" s="313"/>
      <c r="D45" s="314"/>
      <c r="E45" s="249"/>
    </row>
    <row r="46" spans="1:5" ht="20.100000000000001" customHeight="1">
      <c r="A46" s="248"/>
      <c r="B46" s="307"/>
      <c r="C46" s="315"/>
      <c r="D46" s="310" t="s">
        <v>148</v>
      </c>
      <c r="E46" s="249"/>
    </row>
    <row r="47" spans="1:5" ht="20.100000000000001" customHeight="1" thickBot="1">
      <c r="A47" s="248"/>
      <c r="B47" s="307"/>
      <c r="C47" s="316"/>
      <c r="D47" s="317"/>
      <c r="E47" s="249"/>
    </row>
    <row r="48" spans="1:5" ht="20.100000000000001" customHeight="1">
      <c r="A48" s="248"/>
      <c r="B48" s="307"/>
      <c r="C48" s="318"/>
      <c r="D48" s="320" t="s">
        <v>163</v>
      </c>
      <c r="E48" s="249"/>
    </row>
    <row r="49" spans="1:5" ht="20.100000000000001" customHeight="1" thickBot="1">
      <c r="A49" s="256"/>
      <c r="B49" s="308"/>
      <c r="C49" s="319"/>
      <c r="D49" s="321"/>
      <c r="E49" s="249"/>
    </row>
    <row r="50" spans="1:5" ht="14.1" customHeight="1" thickBot="1">
      <c r="A50" s="259"/>
      <c r="B50" s="260"/>
      <c r="C50" s="260"/>
      <c r="D50" s="260"/>
      <c r="E50" s="261"/>
    </row>
    <row r="51" spans="1:5" ht="18" customHeight="1"/>
    <row r="52" spans="1:5" ht="18" customHeight="1"/>
  </sheetData>
  <sheetProtection sheet="1" objects="1" scenarios="1"/>
  <mergeCells count="13">
    <mergeCell ref="B44:B49"/>
    <mergeCell ref="C44:C45"/>
    <mergeCell ref="D44:D45"/>
    <mergeCell ref="C46:C47"/>
    <mergeCell ref="D46:D47"/>
    <mergeCell ref="C48:C49"/>
    <mergeCell ref="D48:D49"/>
    <mergeCell ref="A1:E3"/>
    <mergeCell ref="B25:B28"/>
    <mergeCell ref="D25:D26"/>
    <mergeCell ref="D27:D28"/>
    <mergeCell ref="B29:B30"/>
    <mergeCell ref="D29:D30"/>
  </mergeCells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1E41EE0FB504CA906D84A5E1C2617" ma:contentTypeVersion="1" ma:contentTypeDescription="Crée un document." ma:contentTypeScope="" ma:versionID="e48c17dae35b9c0701d2ed8cf1d0938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25</Value>
      <Value>122</Value>
      <Value>121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Etat et droit</TermName>
          <TermId xmlns="http://schemas.microsoft.com/office/infopath/2007/PartnerControls">947cb90d-0fbf-4382-9b7c-7f3e8e6fd3f7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des communes</TermName>
          <TermId xmlns="http://schemas.microsoft.com/office/infopath/2007/PartnerControls">7ef8d52b-6e7a-45c1-ad7f-2791ac69a743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SCOM</TermName>
          <TermId xmlns="http://schemas.microsoft.com/office/infopath/2007/PartnerControls">beaa4e20-5140-4353-9959-2d59772728cb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12D706F5-7349-434A-BFA7-0D0449367CA1}"/>
</file>

<file path=customXml/itemProps2.xml><?xml version="1.0" encoding="utf-8"?>
<ds:datastoreItem xmlns:ds="http://schemas.openxmlformats.org/officeDocument/2006/customXml" ds:itemID="{4030F9D4-8485-4564-8C87-0500F457FC47}"/>
</file>

<file path=customXml/itemProps3.xml><?xml version="1.0" encoding="utf-8"?>
<ds:datastoreItem xmlns:ds="http://schemas.openxmlformats.org/officeDocument/2006/customXml" ds:itemID="{49905FF1-BBFD-469C-8351-7DAE62B846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Coefficients et taxes</vt:lpstr>
      <vt:lpstr>Impots percu en 2009</vt:lpstr>
      <vt:lpstr>Revenu fiscal Indice fiscale</vt:lpstr>
      <vt:lpstr>Coef RF ICF relatifs</vt:lpstr>
      <vt:lpstr>Coefficient d'equillibre</vt:lpstr>
      <vt:lpstr>Commentaires CE</vt:lpstr>
      <vt:lpstr>'Coefficient d''equillibre'!Zone_d_impression</vt:lpstr>
      <vt:lpstr>'Coefficients et taxes'!Zone_d_impression</vt:lpstr>
      <vt:lpstr>'Impots percu en 2009'!Zone_d_impression</vt:lpstr>
      <vt:lpstr>'Revenu fiscal Indice fiscale'!Zone_d_impression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Taux impôts communaux et taxes communes 08</dc:title>
  <dc:creator>S. Licodia</dc:creator>
  <cp:lastModifiedBy>tamburiniS</cp:lastModifiedBy>
  <cp:lastPrinted>2011-03-22T13:28:00Z</cp:lastPrinted>
  <dcterms:created xsi:type="dcterms:W3CDTF">1997-01-20T08:26:29Z</dcterms:created>
  <dcterms:modified xsi:type="dcterms:W3CDTF">2011-03-25T14:39:13Z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0x01010091C1E41EE0FB504CA906D84A5E1C2617</vt:lpwstr>
  </property>
  <property fmtid="{D5CDD505-2E9C-101B-9397-08002B2CF9AE}" pid="3" name="Entite">
    <vt:lpwstr>122;#Service des communes|7ef8d52b-6e7a-45c1-ad7f-2791ac69a743</vt:lpwstr>
  </property>
  <property fmtid="{D5CDD505-2E9C-101B-9397-08002B2CF9AE}" pid="4" name="Theme">
    <vt:lpwstr>25;#Etat et droit|947cb90d-0fbf-4382-9b7c-7f3e8e6fd3f7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121;#SCOM|beaa4e20-5140-4353-9959-2d59772728cb</vt:lpwstr>
  </property>
</Properties>
</file>