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CF15" lockStructure="1" lockWindows="1"/>
  <bookViews>
    <workbookView xWindow="120" yWindow="150" windowWidth="19440" windowHeight="14370"/>
  </bookViews>
  <sheets>
    <sheet name="Placement régulier" sheetId="7" r:id="rId1"/>
    <sheet name="Placement irrégulier" sheetId="9" state="hidden" r:id="rId2"/>
    <sheet name="Calculette - revenus parents" sheetId="3" state="hidden" r:id="rId3"/>
    <sheet name="Préscolaire" sheetId="2" state="hidden" r:id="rId4"/>
    <sheet name="Parascolaire - Para 1" sheetId="1" state="hidden" r:id="rId5"/>
    <sheet name="Parascolaire - Para 2" sheetId="4" state="hidden" r:id="rId6"/>
    <sheet name="Facture Total" sheetId="5" state="hidden" r:id="rId7"/>
    <sheet name="Irréguliers prix journalier" sheetId="6" state="hidden" r:id="rId8"/>
  </sheets>
  <calcPr calcId="145621"/>
</workbook>
</file>

<file path=xl/calcChain.xml><?xml version="1.0" encoding="utf-8"?>
<calcChain xmlns="http://schemas.openxmlformats.org/spreadsheetml/2006/main">
  <c r="C17" i="6" l="1"/>
  <c r="C15" i="6"/>
  <c r="C14" i="6"/>
  <c r="C9" i="6"/>
  <c r="A3" i="3"/>
  <c r="AA17" i="6" l="1"/>
  <c r="Z17" i="6"/>
  <c r="Y17" i="6"/>
  <c r="X17" i="6"/>
  <c r="W17" i="6"/>
  <c r="U17" i="6"/>
  <c r="T17" i="6"/>
  <c r="S17" i="6"/>
  <c r="R17" i="6"/>
  <c r="Q17" i="6"/>
  <c r="O17" i="6"/>
  <c r="N17" i="6"/>
  <c r="M17" i="6"/>
  <c r="L17" i="6"/>
  <c r="K17" i="6"/>
  <c r="AA16" i="6"/>
  <c r="Z16" i="6"/>
  <c r="Y16" i="6"/>
  <c r="X16" i="6"/>
  <c r="W16" i="6"/>
  <c r="U16" i="6"/>
  <c r="T16" i="6"/>
  <c r="S16" i="6"/>
  <c r="R16" i="6"/>
  <c r="Q16" i="6"/>
  <c r="O16" i="6"/>
  <c r="N16" i="6"/>
  <c r="M16" i="6"/>
  <c r="L16" i="6"/>
  <c r="K16" i="6"/>
  <c r="AA15" i="6"/>
  <c r="Z15" i="6"/>
  <c r="Y15" i="6"/>
  <c r="X15" i="6"/>
  <c r="W15" i="6"/>
  <c r="U15" i="6"/>
  <c r="T15" i="6"/>
  <c r="S15" i="6"/>
  <c r="R15" i="6"/>
  <c r="Q15" i="6"/>
  <c r="O15" i="6"/>
  <c r="N15" i="6"/>
  <c r="M15" i="6"/>
  <c r="L15" i="6"/>
  <c r="K15" i="6"/>
  <c r="AA14" i="6"/>
  <c r="Z14" i="6"/>
  <c r="Y14" i="6"/>
  <c r="X14" i="6"/>
  <c r="W14" i="6"/>
  <c r="U14" i="6"/>
  <c r="T14" i="6"/>
  <c r="S14" i="6"/>
  <c r="R14" i="6"/>
  <c r="Q14" i="6"/>
  <c r="O14" i="6"/>
  <c r="N14" i="6"/>
  <c r="M14" i="6"/>
  <c r="L14" i="6"/>
  <c r="K14" i="6"/>
  <c r="AA13" i="6"/>
  <c r="Z13" i="6"/>
  <c r="Y13" i="6"/>
  <c r="X13" i="6"/>
  <c r="W13" i="6"/>
  <c r="U13" i="6"/>
  <c r="T13" i="6"/>
  <c r="S13" i="6"/>
  <c r="R13" i="6"/>
  <c r="Q13" i="6"/>
  <c r="O13" i="6"/>
  <c r="N13" i="6"/>
  <c r="M13" i="6"/>
  <c r="L13" i="6"/>
  <c r="K13" i="6"/>
  <c r="AA12" i="6"/>
  <c r="Z12" i="6"/>
  <c r="Y12" i="6"/>
  <c r="X12" i="6"/>
  <c r="W12" i="6"/>
  <c r="U12" i="6"/>
  <c r="T12" i="6"/>
  <c r="S12" i="6"/>
  <c r="R12" i="6"/>
  <c r="Q12" i="6"/>
  <c r="O12" i="6"/>
  <c r="N12" i="6"/>
  <c r="M12" i="6"/>
  <c r="L12" i="6"/>
  <c r="K12" i="6"/>
  <c r="AA11" i="6"/>
  <c r="Z11" i="6"/>
  <c r="Y11" i="6"/>
  <c r="X11" i="6"/>
  <c r="W11" i="6"/>
  <c r="U11" i="6"/>
  <c r="T11" i="6"/>
  <c r="S11" i="6"/>
  <c r="R11" i="6"/>
  <c r="Q11" i="6"/>
  <c r="O11" i="6"/>
  <c r="N11" i="6"/>
  <c r="M11" i="6"/>
  <c r="L11" i="6"/>
  <c r="K11" i="6"/>
  <c r="AA10" i="6"/>
  <c r="Z10" i="6"/>
  <c r="Y10" i="6"/>
  <c r="X10" i="6"/>
  <c r="W10" i="6"/>
  <c r="U10" i="6"/>
  <c r="T10" i="6"/>
  <c r="S10" i="6"/>
  <c r="R10" i="6"/>
  <c r="Q10" i="6"/>
  <c r="O10" i="6"/>
  <c r="N10" i="6"/>
  <c r="M10" i="6"/>
  <c r="L10" i="6"/>
  <c r="K10" i="6"/>
  <c r="AA9" i="6"/>
  <c r="Z9" i="6"/>
  <c r="Y9" i="6"/>
  <c r="X9" i="6"/>
  <c r="W9" i="6"/>
  <c r="U9" i="6"/>
  <c r="T9" i="6"/>
  <c r="S9" i="6"/>
  <c r="R9" i="6"/>
  <c r="Q9" i="6"/>
  <c r="O9" i="6"/>
  <c r="N9" i="6"/>
  <c r="M9" i="6"/>
  <c r="L9" i="6"/>
  <c r="K9" i="6"/>
  <c r="AA8" i="6"/>
  <c r="Z8" i="6"/>
  <c r="Y8" i="6"/>
  <c r="X8" i="6"/>
  <c r="W8" i="6"/>
  <c r="U8" i="6"/>
  <c r="T8" i="6"/>
  <c r="S8" i="6"/>
  <c r="R8" i="6"/>
  <c r="Q8" i="6"/>
  <c r="O8" i="6"/>
  <c r="N8" i="6"/>
  <c r="M8" i="6"/>
  <c r="L8" i="6"/>
  <c r="K8" i="6"/>
  <c r="AA7" i="6"/>
  <c r="Z7" i="6"/>
  <c r="Y7" i="6"/>
  <c r="X7" i="6"/>
  <c r="W7" i="6"/>
  <c r="U7" i="6"/>
  <c r="T7" i="6"/>
  <c r="S7" i="6"/>
  <c r="R7" i="6"/>
  <c r="Q7" i="6"/>
  <c r="O7" i="6"/>
  <c r="N7" i="6"/>
  <c r="M7" i="6"/>
  <c r="L7" i="6"/>
  <c r="K7" i="6"/>
  <c r="E17" i="6" l="1"/>
  <c r="D17" i="6"/>
  <c r="E16" i="6"/>
  <c r="D16" i="6"/>
  <c r="C16" i="6"/>
  <c r="E15" i="6"/>
  <c r="D15" i="6"/>
  <c r="E14" i="6"/>
  <c r="D14" i="6"/>
  <c r="E13" i="6"/>
  <c r="D13" i="6"/>
  <c r="C13" i="6"/>
  <c r="E12" i="6"/>
  <c r="D12" i="6"/>
  <c r="C12" i="6"/>
  <c r="E11" i="6"/>
  <c r="D9" i="6"/>
  <c r="D11" i="6"/>
  <c r="C11" i="6"/>
  <c r="E10" i="6"/>
  <c r="D10" i="6"/>
  <c r="C10" i="6"/>
  <c r="E8" i="6"/>
  <c r="E9" i="6"/>
  <c r="D8" i="6"/>
  <c r="C8" i="6"/>
  <c r="E7" i="6"/>
  <c r="D7" i="6"/>
  <c r="C7" i="6"/>
  <c r="E12" i="3"/>
  <c r="W24" i="3"/>
  <c r="W23" i="3"/>
  <c r="W22" i="3"/>
  <c r="W21" i="3"/>
  <c r="W20" i="3"/>
  <c r="W19" i="3"/>
  <c r="W18" i="3"/>
  <c r="W17" i="3"/>
  <c r="W16" i="3"/>
  <c r="W15" i="3"/>
  <c r="W14" i="3"/>
  <c r="V24" i="3"/>
  <c r="V23" i="3"/>
  <c r="V22" i="3"/>
  <c r="V21" i="3"/>
  <c r="V20" i="3"/>
  <c r="V19" i="3"/>
  <c r="V18" i="3"/>
  <c r="V17" i="3"/>
  <c r="V16" i="3"/>
  <c r="V15" i="3"/>
  <c r="V14" i="3"/>
  <c r="U24" i="3"/>
  <c r="U23" i="3"/>
  <c r="U22" i="3"/>
  <c r="U21" i="3"/>
  <c r="U20" i="3"/>
  <c r="U19" i="3"/>
  <c r="U18" i="3"/>
  <c r="U17" i="3"/>
  <c r="U16" i="3"/>
  <c r="U15" i="3"/>
  <c r="U14" i="3"/>
  <c r="T24" i="3"/>
  <c r="T23" i="3"/>
  <c r="T22" i="3"/>
  <c r="T21" i="3"/>
  <c r="T20" i="3"/>
  <c r="T19" i="3"/>
  <c r="T18" i="3"/>
  <c r="T17" i="3"/>
  <c r="T16" i="3"/>
  <c r="T15" i="3"/>
  <c r="T14" i="3"/>
  <c r="S24" i="3"/>
  <c r="S23" i="3"/>
  <c r="S22" i="3"/>
  <c r="S21" i="3"/>
  <c r="S20" i="3"/>
  <c r="S19" i="3"/>
  <c r="S18" i="3"/>
  <c r="S17" i="3"/>
  <c r="S16" i="3"/>
  <c r="S15" i="3"/>
  <c r="S14" i="3"/>
  <c r="E17" i="3" l="1"/>
  <c r="E14" i="3"/>
  <c r="E18" i="3"/>
  <c r="E22" i="3"/>
  <c r="E21" i="3"/>
  <c r="E15" i="3"/>
  <c r="E16" i="3"/>
  <c r="E20" i="3"/>
  <c r="E24" i="3"/>
  <c r="E19" i="3"/>
  <c r="E23" i="3"/>
  <c r="Q24" i="3" l="1"/>
  <c r="Q23" i="3"/>
  <c r="Q22" i="3"/>
  <c r="Q21" i="3"/>
  <c r="Q20" i="3"/>
  <c r="Q19" i="3"/>
  <c r="Q18" i="3"/>
  <c r="Q17" i="3"/>
  <c r="Q16" i="3"/>
  <c r="Q15" i="3"/>
  <c r="Q14" i="3"/>
  <c r="P24" i="3"/>
  <c r="P23" i="3"/>
  <c r="P22" i="3"/>
  <c r="P21" i="3"/>
  <c r="P20" i="3"/>
  <c r="P19" i="3"/>
  <c r="P18" i="3"/>
  <c r="P17" i="3"/>
  <c r="P16" i="3"/>
  <c r="P15" i="3"/>
  <c r="P14" i="3"/>
  <c r="O24" i="3"/>
  <c r="O23" i="3"/>
  <c r="O22" i="3"/>
  <c r="O21" i="3"/>
  <c r="O20" i="3"/>
  <c r="O19" i="3"/>
  <c r="O18" i="3"/>
  <c r="O17" i="3"/>
  <c r="O16" i="3"/>
  <c r="O15" i="3"/>
  <c r="O14" i="3"/>
  <c r="N24" i="3"/>
  <c r="N23" i="3"/>
  <c r="N22" i="3"/>
  <c r="N21" i="3"/>
  <c r="N20" i="3"/>
  <c r="N19" i="3"/>
  <c r="N18" i="3"/>
  <c r="N17" i="3"/>
  <c r="N16" i="3"/>
  <c r="N15" i="3"/>
  <c r="N14" i="3"/>
  <c r="M24" i="3"/>
  <c r="M23" i="3"/>
  <c r="M22" i="3"/>
  <c r="M21" i="3"/>
  <c r="M20" i="3"/>
  <c r="M19" i="3"/>
  <c r="M18" i="3"/>
  <c r="M17" i="3"/>
  <c r="M16" i="3"/>
  <c r="M15" i="3"/>
  <c r="M14" i="3"/>
  <c r="G14" i="3"/>
  <c r="G15" i="3"/>
  <c r="G16" i="3"/>
  <c r="G17" i="3"/>
  <c r="G18" i="3"/>
  <c r="G19" i="3"/>
  <c r="G20" i="3"/>
  <c r="G21" i="3"/>
  <c r="G22" i="3"/>
  <c r="G23" i="3"/>
  <c r="H14" i="3"/>
  <c r="H15" i="3"/>
  <c r="H16" i="3"/>
  <c r="H17" i="3"/>
  <c r="H18" i="3"/>
  <c r="H19" i="3"/>
  <c r="H20" i="3"/>
  <c r="H21" i="3"/>
  <c r="H22" i="3"/>
  <c r="H23" i="3"/>
  <c r="I14" i="3"/>
  <c r="D12" i="3"/>
  <c r="D15" i="3" l="1"/>
  <c r="D19" i="3"/>
  <c r="D23" i="3"/>
  <c r="D16" i="3"/>
  <c r="D20" i="3"/>
  <c r="D24" i="3"/>
  <c r="D17" i="3"/>
  <c r="D14" i="3"/>
  <c r="D18" i="3"/>
  <c r="D22" i="3"/>
  <c r="D21" i="3"/>
  <c r="C12" i="3"/>
  <c r="K24" i="3" l="1"/>
  <c r="J24" i="3"/>
  <c r="I24" i="3"/>
  <c r="H24" i="3"/>
  <c r="G24" i="3"/>
  <c r="K23" i="3"/>
  <c r="J23" i="3"/>
  <c r="I23" i="3"/>
  <c r="K22" i="3"/>
  <c r="J22" i="3"/>
  <c r="I22" i="3"/>
  <c r="K21" i="3"/>
  <c r="J21" i="3"/>
  <c r="I21" i="3"/>
  <c r="K20" i="3"/>
  <c r="J20" i="3"/>
  <c r="I20" i="3"/>
  <c r="K19" i="3"/>
  <c r="J19" i="3"/>
  <c r="I19" i="3"/>
  <c r="K18" i="3"/>
  <c r="J18" i="3"/>
  <c r="I18" i="3"/>
  <c r="K17" i="3"/>
  <c r="J17" i="3"/>
  <c r="I17" i="3"/>
  <c r="K16" i="3"/>
  <c r="J16" i="3"/>
  <c r="I16" i="3"/>
  <c r="K15" i="3"/>
  <c r="J15" i="3"/>
  <c r="I15" i="3"/>
  <c r="K14" i="3"/>
  <c r="J14" i="3"/>
  <c r="C24" i="3" l="1"/>
  <c r="C23" i="3"/>
  <c r="C22" i="3"/>
  <c r="C21" i="3"/>
  <c r="C20" i="3"/>
  <c r="C19" i="3"/>
  <c r="C18" i="3"/>
  <c r="C15" i="3"/>
  <c r="C17" i="3"/>
  <c r="C16" i="3"/>
  <c r="C14" i="3"/>
  <c r="C7" i="2" s="1"/>
  <c r="C3" i="3" l="1"/>
  <c r="F3" i="3" l="1"/>
  <c r="F6" i="3" s="1"/>
  <c r="E3" i="3"/>
  <c r="E6" i="3" s="1"/>
  <c r="D3" i="3"/>
  <c r="D6" i="3" s="1"/>
  <c r="H9" i="6"/>
  <c r="H7" i="6"/>
  <c r="H12" i="6"/>
  <c r="H15" i="6"/>
  <c r="H14" i="6"/>
  <c r="H11" i="6"/>
  <c r="H10" i="6"/>
  <c r="H13" i="6"/>
  <c r="H17" i="6"/>
  <c r="H16" i="6"/>
  <c r="C6" i="3"/>
  <c r="E8" i="4"/>
  <c r="E9" i="4"/>
  <c r="E10" i="4"/>
  <c r="E11" i="4"/>
  <c r="E12" i="4"/>
  <c r="E13" i="4"/>
  <c r="E14" i="4"/>
  <c r="E15" i="4"/>
  <c r="E16" i="4"/>
  <c r="E17" i="4"/>
  <c r="E7" i="4"/>
  <c r="D8" i="4"/>
  <c r="D9" i="4"/>
  <c r="D10" i="4"/>
  <c r="D11" i="4"/>
  <c r="D12" i="4"/>
  <c r="D13" i="4"/>
  <c r="D14" i="4"/>
  <c r="D15" i="4"/>
  <c r="D16" i="4"/>
  <c r="D17" i="4"/>
  <c r="D7" i="4"/>
  <c r="C8" i="4"/>
  <c r="C9" i="4"/>
  <c r="C10" i="4"/>
  <c r="C11" i="4"/>
  <c r="C12" i="4"/>
  <c r="C13" i="4"/>
  <c r="C14" i="4"/>
  <c r="C15" i="4"/>
  <c r="C16" i="4"/>
  <c r="C17" i="4"/>
  <c r="C7" i="4"/>
  <c r="E8" i="1"/>
  <c r="E9" i="1"/>
  <c r="E10" i="1"/>
  <c r="E11" i="1"/>
  <c r="E12" i="1"/>
  <c r="E13" i="1"/>
  <c r="E14" i="1"/>
  <c r="E15" i="1"/>
  <c r="E16" i="1"/>
  <c r="E17" i="1"/>
  <c r="E7" i="1"/>
  <c r="D8" i="1"/>
  <c r="D9" i="1"/>
  <c r="D10" i="1"/>
  <c r="D11" i="1"/>
  <c r="D12" i="1"/>
  <c r="D13" i="1"/>
  <c r="D14" i="1"/>
  <c r="D15" i="1"/>
  <c r="D16" i="1"/>
  <c r="D17" i="1"/>
  <c r="D7" i="1"/>
  <c r="C8" i="1"/>
  <c r="C9" i="1"/>
  <c r="C10" i="1"/>
  <c r="C11" i="1"/>
  <c r="C12" i="1"/>
  <c r="C13" i="1"/>
  <c r="C14" i="1"/>
  <c r="C15" i="1"/>
  <c r="C16" i="1"/>
  <c r="C17" i="1"/>
  <c r="C7" i="1"/>
  <c r="E8" i="2"/>
  <c r="E9" i="2"/>
  <c r="E10" i="2"/>
  <c r="E11" i="2"/>
  <c r="E12" i="2"/>
  <c r="E13" i="2"/>
  <c r="E14" i="2"/>
  <c r="E15" i="2"/>
  <c r="E16" i="2"/>
  <c r="E17" i="2"/>
  <c r="E7" i="2"/>
  <c r="D8" i="2"/>
  <c r="D9" i="2"/>
  <c r="D10" i="2"/>
  <c r="D11" i="2"/>
  <c r="D12" i="2"/>
  <c r="D13" i="2"/>
  <c r="D14" i="2"/>
  <c r="D15" i="2"/>
  <c r="D16" i="2"/>
  <c r="D17" i="2"/>
  <c r="D7" i="2"/>
  <c r="C8" i="2"/>
  <c r="C9" i="2"/>
  <c r="C10" i="2"/>
  <c r="C11" i="2"/>
  <c r="C12" i="2"/>
  <c r="C13" i="2"/>
  <c r="C14" i="2"/>
  <c r="C15" i="2"/>
  <c r="C16" i="2"/>
  <c r="C17" i="2"/>
  <c r="H8" i="6" l="1"/>
  <c r="G5" i="6"/>
  <c r="G5" i="4" l="1"/>
  <c r="G10" i="4" l="1"/>
  <c r="G15" i="1" l="1"/>
  <c r="G17" i="1"/>
  <c r="G12" i="1"/>
  <c r="G11" i="1"/>
  <c r="G13" i="1"/>
  <c r="G8" i="1"/>
  <c r="G14" i="1"/>
  <c r="G9" i="1"/>
  <c r="G10" i="1"/>
  <c r="G16" i="1"/>
  <c r="H17" i="2"/>
  <c r="F8" i="2"/>
  <c r="H15" i="1"/>
  <c r="H10" i="1"/>
  <c r="H9" i="1"/>
  <c r="H16" i="1"/>
  <c r="H11" i="1"/>
  <c r="G7" i="1"/>
  <c r="H12" i="1"/>
  <c r="H7" i="1"/>
  <c r="H17" i="1"/>
  <c r="H8" i="1"/>
  <c r="H14" i="1"/>
  <c r="H13" i="1"/>
  <c r="G7" i="4"/>
  <c r="H13" i="2"/>
  <c r="H9" i="2"/>
  <c r="H16" i="2"/>
  <c r="H12" i="2"/>
  <c r="H8" i="2"/>
  <c r="H15" i="2"/>
  <c r="H11" i="2"/>
  <c r="H7" i="2"/>
  <c r="H14" i="2"/>
  <c r="H10" i="2"/>
  <c r="G8" i="4"/>
  <c r="G17" i="6"/>
  <c r="G13" i="6"/>
  <c r="G9" i="6"/>
  <c r="G16" i="6"/>
  <c r="G12" i="6"/>
  <c r="G8" i="6"/>
  <c r="G15" i="6"/>
  <c r="G11" i="6"/>
  <c r="G7" i="6"/>
  <c r="G14" i="6"/>
  <c r="G10" i="6"/>
  <c r="H15" i="4"/>
  <c r="H11" i="4"/>
  <c r="H7" i="4"/>
  <c r="H12" i="4"/>
  <c r="H14" i="4"/>
  <c r="H10" i="4"/>
  <c r="H17" i="4"/>
  <c r="H13" i="4"/>
  <c r="H9" i="4"/>
  <c r="H16" i="4"/>
  <c r="H8" i="4"/>
  <c r="G14" i="4"/>
  <c r="F15" i="4"/>
  <c r="F16" i="4"/>
  <c r="G9" i="4"/>
  <c r="F8" i="4"/>
  <c r="F12" i="4"/>
  <c r="F17" i="4"/>
  <c r="G16" i="4"/>
  <c r="F11" i="4"/>
  <c r="F10" i="4"/>
  <c r="F14" i="4"/>
  <c r="G17" i="4"/>
  <c r="F13" i="4"/>
  <c r="G12" i="4"/>
  <c r="F7" i="4"/>
  <c r="G15" i="4"/>
  <c r="G13" i="4"/>
  <c r="F9" i="4"/>
  <c r="G11" i="4"/>
  <c r="F17" i="6"/>
  <c r="F13" i="6"/>
  <c r="F9" i="6"/>
  <c r="F16" i="6"/>
  <c r="F12" i="6"/>
  <c r="F8" i="6"/>
  <c r="F15" i="6"/>
  <c r="F7" i="6"/>
  <c r="F14" i="6"/>
  <c r="F10" i="6"/>
  <c r="F11" i="6"/>
  <c r="G17" i="2"/>
  <c r="G13" i="2"/>
  <c r="G9" i="2"/>
  <c r="G16" i="2"/>
  <c r="G12" i="2"/>
  <c r="G8" i="2"/>
  <c r="G15" i="2"/>
  <c r="G11" i="2"/>
  <c r="G14" i="2"/>
  <c r="G10" i="2"/>
  <c r="G7" i="2"/>
  <c r="F17" i="2"/>
  <c r="F13" i="2"/>
  <c r="F9" i="2"/>
  <c r="F16" i="2"/>
  <c r="F12" i="2"/>
  <c r="F15" i="2"/>
  <c r="F11" i="2"/>
  <c r="F14" i="2"/>
  <c r="F10" i="2"/>
  <c r="F16" i="1"/>
  <c r="F12" i="1"/>
  <c r="F8" i="1"/>
  <c r="F15" i="1"/>
  <c r="F11" i="1"/>
  <c r="F7" i="1"/>
  <c r="F14" i="1"/>
  <c r="F10" i="1"/>
  <c r="F17" i="1"/>
  <c r="F13" i="1"/>
  <c r="F9" i="1"/>
  <c r="G5" i="2"/>
  <c r="G5" i="1"/>
  <c r="H20" i="2" l="1"/>
  <c r="G20" i="4"/>
  <c r="H20" i="4"/>
  <c r="F20" i="4"/>
  <c r="H20" i="1"/>
  <c r="F20" i="6"/>
  <c r="G20" i="6"/>
  <c r="G20" i="2"/>
  <c r="G20" i="1"/>
  <c r="F20" i="1"/>
  <c r="I20" i="4" l="1"/>
  <c r="I20" i="1"/>
  <c r="I20" i="6"/>
  <c r="F7" i="2" l="1"/>
  <c r="F20" i="2" s="1"/>
  <c r="I20" i="2" s="1"/>
  <c r="B3" i="5" s="1"/>
  <c r="C27" i="3" s="1"/>
  <c r="B30" i="7" l="1"/>
  <c r="B26" i="9"/>
</calcChain>
</file>

<file path=xl/sharedStrings.xml><?xml version="1.0" encoding="utf-8"?>
<sst xmlns="http://schemas.openxmlformats.org/spreadsheetml/2006/main" count="174" uniqueCount="50">
  <si>
    <t>Journée complète : matin + midi + après-midi</t>
  </si>
  <si>
    <t>Enfant 1</t>
  </si>
  <si>
    <t>Enfant 2</t>
  </si>
  <si>
    <t>Enfant 3</t>
  </si>
  <si>
    <t>Enfants 3</t>
  </si>
  <si>
    <t>Préscolaire</t>
  </si>
  <si>
    <t>Calcul du taux de participation des représentants légaux aux coûts de l'accueil extraframilial</t>
  </si>
  <si>
    <t>Total des revenus de l'activité, rentes et pensions (ch. 2.6 de la taxation fiscale)</t>
  </si>
  <si>
    <t>% à charge des parents</t>
  </si>
  <si>
    <t>Participation communale au coût de l'accueil</t>
  </si>
  <si>
    <t>Sur la base des prix de référence de facturation, à savoir :</t>
  </si>
  <si>
    <t>Matin avant l'école (6h30-8h00)</t>
  </si>
  <si>
    <t>Matin (8h00-11h30)</t>
  </si>
  <si>
    <t>Matin continu (6h30-11h30)</t>
  </si>
  <si>
    <t>Midi Midi (11h30-13h30)</t>
  </si>
  <si>
    <t>Après-midi (13h30-15h30)</t>
  </si>
  <si>
    <t>Après-midi après l'école (15h30-18h00)</t>
  </si>
  <si>
    <t>Après-midi continu</t>
  </si>
  <si>
    <t>Matin avant l'école + midi</t>
  </si>
  <si>
    <t>Midi + après-midi</t>
  </si>
  <si>
    <t>Matin continu + après-midi continu</t>
  </si>
  <si>
    <t>Parascolaire - Para 1</t>
  </si>
  <si>
    <t>Total</t>
  </si>
  <si>
    <r>
      <t xml:space="preserve">Parascolaire - </t>
    </r>
    <r>
      <rPr>
        <b/>
        <u/>
        <sz val="10"/>
        <color rgb="FFFF0000"/>
        <rFont val="Arial"/>
        <family val="2"/>
      </rPr>
      <t>Para 1</t>
    </r>
  </si>
  <si>
    <r>
      <t xml:space="preserve">Parascolaire - </t>
    </r>
    <r>
      <rPr>
        <b/>
        <u/>
        <sz val="10"/>
        <color rgb="FFFF0000"/>
        <rFont val="Arial"/>
        <family val="2"/>
      </rPr>
      <t>Para 2</t>
    </r>
  </si>
  <si>
    <t>Nb de jours par semaine</t>
  </si>
  <si>
    <t>Enfant 1*</t>
  </si>
  <si>
    <t>* Enfant 1 = le moins âgé</t>
  </si>
  <si>
    <r>
      <t xml:space="preserve">Parascolaire 1 </t>
    </r>
    <r>
      <rPr>
        <b/>
        <i/>
        <sz val="9"/>
        <color rgb="FFFF0000"/>
        <rFont val="Arial"/>
        <family val="2"/>
      </rPr>
      <t>(Harmos 1/2/3/4)</t>
    </r>
  </si>
  <si>
    <r>
      <t xml:space="preserve">Parascolaire 2 </t>
    </r>
    <r>
      <rPr>
        <b/>
        <i/>
        <sz val="9"/>
        <color rgb="FFFF0000"/>
        <rFont val="Arial"/>
        <family val="2"/>
      </rPr>
      <t>(Harmos 5/6/7/8)</t>
    </r>
  </si>
  <si>
    <t>Montant de la facture mensuelle</t>
  </si>
  <si>
    <r>
      <t xml:space="preserve">pour une journée complète en structure </t>
    </r>
    <r>
      <rPr>
        <u/>
        <sz val="11"/>
        <rFont val="Arial"/>
        <family val="2"/>
      </rPr>
      <t>préscolaire</t>
    </r>
  </si>
  <si>
    <r>
      <t xml:space="preserve">pour une journée complète en structure </t>
    </r>
    <r>
      <rPr>
        <u/>
        <sz val="11"/>
        <rFont val="Arial"/>
        <family val="2"/>
      </rPr>
      <t>parascolaire1</t>
    </r>
  </si>
  <si>
    <r>
      <t xml:space="preserve">pour une journée complète en structure </t>
    </r>
    <r>
      <rPr>
        <u/>
        <sz val="11"/>
        <rFont val="Arial"/>
        <family val="2"/>
      </rPr>
      <t>parascolaire2</t>
    </r>
  </si>
  <si>
    <t>Les indications résultant de cette calculette sont fournies à titre indicatif et n'engage pas la commune. Seul le calcul effectué par la commune fait foi.</t>
  </si>
  <si>
    <t>Evaluation de la facture mensuelle</t>
  </si>
  <si>
    <t>Type d'accueil</t>
  </si>
  <si>
    <t>Lundi</t>
  </si>
  <si>
    <t>Mardi</t>
  </si>
  <si>
    <t>Mercredi</t>
  </si>
  <si>
    <t>Jeudi</t>
  </si>
  <si>
    <t>Vendredi</t>
  </si>
  <si>
    <t>a</t>
  </si>
  <si>
    <t>c</t>
  </si>
  <si>
    <t>b</t>
  </si>
  <si>
    <t>Fréquentation journalière</t>
  </si>
  <si>
    <t>Enfant 1 (le moins âgé)</t>
  </si>
  <si>
    <t>Les indications résultant de cette calculette sont fournies à titre indicatif et n'engage pas la commune. Seul le calcul effectué par elle fait foi.</t>
  </si>
  <si>
    <t>Enfant 1 (le plus jeune)</t>
  </si>
  <si>
    <t>* Enfant 1 = le plus jeune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</si>
</sst>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 &quot;fr.&quot;\ * #,##0.00_ ;_ &quot;fr.&quot;\ * \-#,##0.00_ ;_ &quot;fr.&quot;\ * &quot;-&quot;??_ ;_ @_ "/>
    <numFmt numFmtId="43" formatCode="_ * #,##0.00_ ;_ * \-#,##0.00_ ;_ * &quot;-&quot;??_ ;_ @_ "/>
    <numFmt numFmtId="164" formatCode="_ &quot;fr.&quot;\ * #,##0_ ;_ &quot;fr.&quot;\ * \-#,##0_ ;_ &quot;fr.&quot;\ * &quot;-&quot;??_ ;_ @_ "/>
  </numFmts>
  <fonts count="22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FF0000"/>
      <name val="Arial"/>
      <family val="2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sz val="10"/>
      <name val="Verdana"/>
      <family val="2"/>
    </font>
    <font>
      <b/>
      <sz val="12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9"/>
      <name val="Arial"/>
      <family val="2"/>
    </font>
    <font>
      <i/>
      <sz val="11"/>
      <color theme="0" tint="-0.499984740745262"/>
      <name val="Arial"/>
      <family val="2"/>
    </font>
    <font>
      <i/>
      <sz val="11"/>
      <name val="Arial"/>
      <family val="2"/>
    </font>
    <font>
      <b/>
      <i/>
      <sz val="11"/>
      <name val="Arial"/>
      <family val="2"/>
    </font>
    <font>
      <b/>
      <u/>
      <sz val="10"/>
      <color rgb="FFFF0000"/>
      <name val="Arial"/>
      <family val="2"/>
    </font>
    <font>
      <sz val="16"/>
      <name val="Arial"/>
      <family val="2"/>
    </font>
    <font>
      <sz val="10"/>
      <color rgb="FFFF0000"/>
      <name val="Arial"/>
      <family val="2"/>
    </font>
    <font>
      <b/>
      <i/>
      <sz val="9"/>
      <color rgb="FFFF0000"/>
      <name val="Arial"/>
      <family val="2"/>
    </font>
    <font>
      <i/>
      <sz val="10"/>
      <color rgb="FFFF0000"/>
      <name val="Arial"/>
      <family val="2"/>
    </font>
    <font>
      <u/>
      <sz val="11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i/>
      <sz val="11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auto="1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double">
        <color auto="1"/>
      </right>
      <top style="thick">
        <color indexed="64"/>
      </top>
      <bottom style="thick">
        <color indexed="64"/>
      </bottom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thin">
        <color auto="1"/>
      </bottom>
      <diagonal/>
    </border>
    <border>
      <left style="double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thin">
        <color theme="0" tint="-0.499984740745262"/>
      </left>
      <right style="hair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hair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44" fontId="5" fillId="0" borderId="0" applyFont="0" applyFill="0" applyBorder="0" applyAlignment="0" applyProtection="0"/>
    <xf numFmtId="0" fontId="3" fillId="0" borderId="0"/>
    <xf numFmtId="0" fontId="5" fillId="0" borderId="0"/>
    <xf numFmtId="44" fontId="9" fillId="0" borderId="0" applyFont="0" applyFill="0" applyBorder="0" applyAlignment="0" applyProtection="0"/>
  </cellStyleXfs>
  <cellXfs count="114">
    <xf numFmtId="0" fontId="0" fillId="0" borderId="0" xfId="0"/>
    <xf numFmtId="43" fontId="0" fillId="0" borderId="0" xfId="0" applyNumberFormat="1"/>
    <xf numFmtId="0" fontId="0" fillId="0" borderId="0" xfId="0" applyAlignment="1">
      <alignment wrapText="1"/>
    </xf>
    <xf numFmtId="0" fontId="0" fillId="0" borderId="2" xfId="0" applyBorder="1" applyAlignment="1">
      <alignment horizontal="centerContinuous"/>
    </xf>
    <xf numFmtId="0" fontId="0" fillId="0" borderId="3" xfId="0" applyBorder="1" applyAlignment="1">
      <alignment horizontal="centerContinuous"/>
    </xf>
    <xf numFmtId="0" fontId="0" fillId="0" borderId="0" xfId="0" applyFill="1" applyBorder="1"/>
    <xf numFmtId="0" fontId="1" fillId="0" borderId="1" xfId="0" applyFont="1" applyBorder="1" applyAlignment="1">
      <alignment horizontal="centerContinuous"/>
    </xf>
    <xf numFmtId="0" fontId="2" fillId="0" borderId="0" xfId="0" applyFont="1"/>
    <xf numFmtId="0" fontId="7" fillId="0" borderId="0" xfId="3" applyFont="1" applyBorder="1" applyProtection="1">
      <protection hidden="1"/>
    </xf>
    <xf numFmtId="0" fontId="9" fillId="0" borderId="0" xfId="0" applyFont="1" applyProtection="1">
      <protection hidden="1"/>
    </xf>
    <xf numFmtId="0" fontId="11" fillId="0" borderId="0" xfId="0" applyFont="1" applyProtection="1">
      <protection hidden="1"/>
    </xf>
    <xf numFmtId="0" fontId="9" fillId="0" borderId="0" xfId="0" applyFont="1"/>
    <xf numFmtId="164" fontId="7" fillId="2" borderId="0" xfId="1" applyNumberFormat="1" applyFont="1" applyFill="1" applyBorder="1" applyProtection="1">
      <protection locked="0"/>
    </xf>
    <xf numFmtId="10" fontId="7" fillId="0" borderId="0" xfId="3" applyNumberFormat="1" applyFont="1" applyBorder="1" applyProtection="1">
      <protection hidden="1"/>
    </xf>
    <xf numFmtId="0" fontId="0" fillId="0" borderId="0" xfId="0" applyBorder="1"/>
    <xf numFmtId="164" fontId="7" fillId="2" borderId="0" xfId="1" applyNumberFormat="1" applyFont="1" applyFill="1" applyBorder="1" applyProtection="1">
      <protection hidden="1"/>
    </xf>
    <xf numFmtId="164" fontId="9" fillId="2" borderId="0" xfId="1" applyNumberFormat="1" applyFont="1" applyFill="1" applyBorder="1" applyProtection="1">
      <protection hidden="1"/>
    </xf>
    <xf numFmtId="44" fontId="6" fillId="0" borderId="0" xfId="1" applyFont="1" applyFill="1" applyBorder="1" applyProtection="1">
      <protection hidden="1"/>
    </xf>
    <xf numFmtId="0" fontId="0" fillId="0" borderId="0" xfId="0" applyFill="1"/>
    <xf numFmtId="0" fontId="10" fillId="0" borderId="0" xfId="0" applyFont="1" applyAlignment="1">
      <alignment vertical="center"/>
    </xf>
    <xf numFmtId="10" fontId="0" fillId="0" borderId="0" xfId="0" applyNumberFormat="1"/>
    <xf numFmtId="2" fontId="0" fillId="0" borderId="0" xfId="0" applyNumberFormat="1"/>
    <xf numFmtId="44" fontId="9" fillId="0" borderId="0" xfId="0" applyNumberFormat="1" applyFont="1"/>
    <xf numFmtId="10" fontId="9" fillId="0" borderId="0" xfId="0" applyNumberFormat="1" applyFont="1"/>
    <xf numFmtId="0" fontId="0" fillId="3" borderId="0" xfId="0" applyFill="1"/>
    <xf numFmtId="0" fontId="14" fillId="5" borderId="0" xfId="0" applyFont="1" applyFill="1"/>
    <xf numFmtId="43" fontId="14" fillId="5" borderId="0" xfId="0" applyNumberFormat="1" applyFont="1" applyFill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0" xfId="0" applyFont="1" applyAlignment="1">
      <alignment wrapText="1"/>
    </xf>
    <xf numFmtId="0" fontId="1" fillId="0" borderId="0" xfId="0" applyFont="1" applyBorder="1" applyAlignment="1">
      <alignment horizontal="centerContinuous"/>
    </xf>
    <xf numFmtId="0" fontId="0" fillId="0" borderId="0" xfId="0" applyBorder="1" applyAlignment="1">
      <alignment horizontal="centerContinuous"/>
    </xf>
    <xf numFmtId="0" fontId="4" fillId="0" borderId="0" xfId="0" applyFont="1" applyBorder="1" applyAlignment="1">
      <alignment horizontal="center"/>
    </xf>
    <xf numFmtId="0" fontId="7" fillId="0" borderId="10" xfId="0" applyFont="1" applyBorder="1"/>
    <xf numFmtId="43" fontId="6" fillId="0" borderId="8" xfId="0" applyNumberFormat="1" applyFont="1" applyBorder="1"/>
    <xf numFmtId="0" fontId="6" fillId="0" borderId="9" xfId="0" applyFont="1" applyBorder="1"/>
    <xf numFmtId="0" fontId="2" fillId="5" borderId="0" xfId="0" applyFont="1" applyFill="1"/>
    <xf numFmtId="14" fontId="17" fillId="5" borderId="0" xfId="0" applyNumberFormat="1" applyFont="1" applyFill="1" applyBorder="1" applyAlignment="1">
      <alignment horizontal="center"/>
    </xf>
    <xf numFmtId="0" fontId="9" fillId="0" borderId="0" xfId="0" applyFont="1" applyFill="1"/>
    <xf numFmtId="0" fontId="9" fillId="0" borderId="0" xfId="0" applyFont="1" applyFill="1" applyAlignment="1">
      <alignment vertical="center"/>
    </xf>
    <xf numFmtId="0" fontId="3" fillId="0" borderId="0" xfId="2" applyFont="1" applyProtection="1">
      <protection hidden="1"/>
    </xf>
    <xf numFmtId="0" fontId="7" fillId="0" borderId="14" xfId="3" applyFont="1" applyBorder="1" applyAlignment="1" applyProtection="1">
      <alignment horizontal="center" vertical="center" wrapText="1"/>
      <protection hidden="1"/>
    </xf>
    <xf numFmtId="0" fontId="6" fillId="0" borderId="0" xfId="3" applyFont="1" applyBorder="1" applyAlignment="1" applyProtection="1">
      <alignment horizontal="center" vertical="center" wrapText="1"/>
      <protection hidden="1"/>
    </xf>
    <xf numFmtId="0" fontId="7" fillId="0" borderId="15" xfId="3" applyFont="1" applyBorder="1" applyAlignment="1" applyProtection="1">
      <alignment horizontal="center" vertical="center" wrapText="1"/>
      <protection hidden="1"/>
    </xf>
    <xf numFmtId="0" fontId="8" fillId="0" borderId="16" xfId="3" applyFont="1" applyBorder="1" applyAlignment="1" applyProtection="1">
      <alignment horizontal="center" vertical="top" wrapText="1"/>
      <protection hidden="1"/>
    </xf>
    <xf numFmtId="0" fontId="8" fillId="0" borderId="5" xfId="3" applyFont="1" applyBorder="1" applyAlignment="1" applyProtection="1">
      <alignment horizontal="center" vertical="top" wrapText="1"/>
      <protection hidden="1"/>
    </xf>
    <xf numFmtId="164" fontId="7" fillId="3" borderId="17" xfId="1" applyNumberFormat="1" applyFont="1" applyFill="1" applyBorder="1" applyProtection="1">
      <protection locked="0"/>
    </xf>
    <xf numFmtId="10" fontId="7" fillId="0" borderId="18" xfId="3" applyNumberFormat="1" applyFont="1" applyBorder="1" applyProtection="1">
      <protection hidden="1"/>
    </xf>
    <xf numFmtId="44" fontId="6" fillId="4" borderId="19" xfId="1" applyFont="1" applyFill="1" applyBorder="1" applyProtection="1">
      <protection hidden="1"/>
    </xf>
    <xf numFmtId="44" fontId="6" fillId="0" borderId="19" xfId="1" applyFont="1" applyBorder="1" applyProtection="1">
      <protection hidden="1"/>
    </xf>
    <xf numFmtId="44" fontId="6" fillId="0" borderId="7" xfId="1" applyFont="1" applyBorder="1" applyProtection="1">
      <protection hidden="1"/>
    </xf>
    <xf numFmtId="164" fontId="7" fillId="2" borderId="20" xfId="1" applyNumberFormat="1" applyFont="1" applyFill="1" applyBorder="1" applyProtection="1">
      <protection hidden="1"/>
    </xf>
    <xf numFmtId="0" fontId="7" fillId="0" borderId="21" xfId="3" applyFont="1" applyBorder="1" applyProtection="1">
      <protection hidden="1"/>
    </xf>
    <xf numFmtId="10" fontId="7" fillId="0" borderId="22" xfId="3" applyNumberFormat="1" applyFont="1" applyBorder="1" applyProtection="1">
      <protection hidden="1"/>
    </xf>
    <xf numFmtId="164" fontId="9" fillId="2" borderId="0" xfId="1" applyNumberFormat="1" applyFont="1" applyFill="1" applyProtection="1">
      <protection hidden="1"/>
    </xf>
    <xf numFmtId="0" fontId="7" fillId="0" borderId="0" xfId="3" applyFont="1" applyProtection="1">
      <protection hidden="1"/>
    </xf>
    <xf numFmtId="10" fontId="7" fillId="0" borderId="0" xfId="3" applyNumberFormat="1" applyFont="1" applyProtection="1">
      <protection hidden="1"/>
    </xf>
    <xf numFmtId="164" fontId="10" fillId="2" borderId="23" xfId="1" applyNumberFormat="1" applyFont="1" applyFill="1" applyBorder="1" applyAlignment="1" applyProtection="1">
      <alignment vertical="center" wrapText="1"/>
      <protection hidden="1"/>
    </xf>
    <xf numFmtId="0" fontId="10" fillId="0" borderId="24" xfId="3" applyFont="1" applyBorder="1" applyAlignment="1" applyProtection="1">
      <alignment vertical="center"/>
      <protection hidden="1"/>
    </xf>
    <xf numFmtId="10" fontId="10" fillId="0" borderId="24" xfId="3" applyNumberFormat="1" applyFont="1" applyBorder="1" applyAlignment="1" applyProtection="1">
      <alignment vertical="center"/>
      <protection hidden="1"/>
    </xf>
    <xf numFmtId="44" fontId="10" fillId="0" borderId="24" xfId="0" applyNumberFormat="1" applyFont="1" applyBorder="1" applyAlignment="1" applyProtection="1">
      <alignment vertical="center"/>
      <protection hidden="1"/>
    </xf>
    <xf numFmtId="44" fontId="10" fillId="0" borderId="25" xfId="2" applyNumberFormat="1" applyFont="1" applyBorder="1" applyAlignment="1" applyProtection="1">
      <alignment vertical="center"/>
      <protection hidden="1"/>
    </xf>
    <xf numFmtId="44" fontId="7" fillId="4" borderId="0" xfId="4" applyFont="1" applyFill="1" applyProtection="1">
      <protection hidden="1"/>
    </xf>
    <xf numFmtId="44" fontId="7" fillId="0" borderId="0" xfId="4" applyFont="1" applyProtection="1">
      <protection hidden="1"/>
    </xf>
    <xf numFmtId="0" fontId="19" fillId="0" borderId="0" xfId="0" applyFont="1"/>
    <xf numFmtId="0" fontId="9" fillId="5" borderId="7" xfId="0" applyFont="1" applyFill="1" applyBorder="1"/>
    <xf numFmtId="44" fontId="0" fillId="0" borderId="0" xfId="0" applyNumberFormat="1"/>
    <xf numFmtId="43" fontId="9" fillId="0" borderId="0" xfId="0" applyNumberFormat="1" applyFont="1"/>
    <xf numFmtId="0" fontId="9" fillId="0" borderId="0" xfId="0" applyFont="1" applyFill="1" applyBorder="1"/>
    <xf numFmtId="43" fontId="15" fillId="4" borderId="7" xfId="0" applyNumberFormat="1" applyFont="1" applyFill="1" applyBorder="1" applyAlignment="1">
      <alignment horizontal="center"/>
    </xf>
    <xf numFmtId="0" fontId="6" fillId="0" borderId="0" xfId="0" applyFont="1"/>
    <xf numFmtId="0" fontId="7" fillId="0" borderId="0" xfId="3" applyFont="1" applyBorder="1" applyAlignment="1" applyProtection="1">
      <alignment horizontal="center" vertical="center" wrapText="1"/>
      <protection hidden="1"/>
    </xf>
    <xf numFmtId="164" fontId="7" fillId="5" borderId="0" xfId="1" applyNumberFormat="1" applyFont="1" applyFill="1" applyBorder="1" applyProtection="1">
      <protection locked="0"/>
    </xf>
    <xf numFmtId="0" fontId="20" fillId="0" borderId="0" xfId="2" applyFont="1" applyBorder="1" applyProtection="1">
      <protection hidden="1"/>
    </xf>
    <xf numFmtId="0" fontId="8" fillId="0" borderId="0" xfId="3" applyFont="1" applyBorder="1" applyAlignment="1" applyProtection="1">
      <alignment horizontal="center" vertical="top" wrapText="1"/>
      <protection hidden="1"/>
    </xf>
    <xf numFmtId="44" fontId="6" fillId="0" borderId="0" xfId="1" applyFont="1" applyBorder="1" applyProtection="1">
      <protection hidden="1"/>
    </xf>
    <xf numFmtId="0" fontId="9" fillId="0" borderId="0" xfId="0" applyFont="1" applyFill="1" applyBorder="1" applyProtection="1">
      <protection hidden="1"/>
    </xf>
    <xf numFmtId="0" fontId="9" fillId="0" borderId="0" xfId="0" applyFont="1" applyBorder="1" applyProtection="1">
      <protection hidden="1"/>
    </xf>
    <xf numFmtId="0" fontId="11" fillId="0" borderId="0" xfId="0" applyFont="1" applyAlignment="1">
      <alignment vertical="center"/>
    </xf>
    <xf numFmtId="164" fontId="11" fillId="2" borderId="0" xfId="1" applyNumberFormat="1" applyFont="1" applyFill="1" applyBorder="1" applyAlignment="1" applyProtection="1">
      <alignment vertical="center" wrapText="1"/>
      <protection hidden="1"/>
    </xf>
    <xf numFmtId="0" fontId="11" fillId="0" borderId="0" xfId="3" applyFont="1" applyBorder="1" applyAlignment="1" applyProtection="1">
      <alignment vertical="center"/>
      <protection hidden="1"/>
    </xf>
    <xf numFmtId="10" fontId="11" fillId="0" borderId="0" xfId="3" applyNumberFormat="1" applyFont="1" applyBorder="1" applyAlignment="1" applyProtection="1">
      <alignment vertical="center"/>
      <protection hidden="1"/>
    </xf>
    <xf numFmtId="44" fontId="11" fillId="0" borderId="0" xfId="0" applyNumberFormat="1" applyFont="1" applyFill="1" applyBorder="1" applyAlignment="1" applyProtection="1">
      <alignment vertical="center"/>
      <protection hidden="1"/>
    </xf>
    <xf numFmtId="44" fontId="11" fillId="0" borderId="0" xfId="0" applyNumberFormat="1" applyFont="1" applyBorder="1" applyAlignment="1" applyProtection="1">
      <alignment vertical="center"/>
      <protection hidden="1"/>
    </xf>
    <xf numFmtId="0" fontId="11" fillId="2" borderId="0" xfId="0" applyFont="1" applyFill="1" applyBorder="1" applyProtection="1">
      <protection hidden="1"/>
    </xf>
    <xf numFmtId="44" fontId="7" fillId="0" borderId="0" xfId="4" applyFont="1" applyFill="1" applyBorder="1" applyProtection="1">
      <protection hidden="1"/>
    </xf>
    <xf numFmtId="44" fontId="7" fillId="0" borderId="0" xfId="4" applyFont="1" applyBorder="1" applyProtection="1">
      <protection hidden="1"/>
    </xf>
    <xf numFmtId="0" fontId="9" fillId="0" borderId="0" xfId="0" applyFont="1" applyAlignment="1">
      <alignment horizontal="center"/>
    </xf>
    <xf numFmtId="0" fontId="4" fillId="0" borderId="26" xfId="0" applyFont="1" applyFill="1" applyBorder="1" applyAlignment="1">
      <alignment horizontal="centerContinuous"/>
    </xf>
    <xf numFmtId="0" fontId="0" fillId="0" borderId="27" xfId="0" applyBorder="1" applyAlignment="1">
      <alignment horizontal="centerContinuous"/>
    </xf>
    <xf numFmtId="0" fontId="9" fillId="0" borderId="27" xfId="0" applyFont="1" applyBorder="1" applyAlignment="1">
      <alignment horizontal="centerContinuous"/>
    </xf>
    <xf numFmtId="0" fontId="9" fillId="0" borderId="28" xfId="0" applyFont="1" applyBorder="1" applyAlignment="1">
      <alignment horizontal="centerContinuous"/>
    </xf>
    <xf numFmtId="0" fontId="0" fillId="0" borderId="29" xfId="0" applyBorder="1"/>
    <xf numFmtId="0" fontId="9" fillId="0" borderId="0" xfId="0" applyFont="1" applyBorder="1"/>
    <xf numFmtId="0" fontId="9" fillId="0" borderId="30" xfId="0" applyFont="1" applyBorder="1"/>
    <xf numFmtId="0" fontId="9" fillId="0" borderId="29" xfId="0" applyFont="1" applyBorder="1"/>
    <xf numFmtId="43" fontId="0" fillId="0" borderId="29" xfId="0" applyNumberFormat="1" applyBorder="1"/>
    <xf numFmtId="43" fontId="0" fillId="0" borderId="0" xfId="0" applyNumberFormat="1" applyBorder="1"/>
    <xf numFmtId="43" fontId="0" fillId="0" borderId="30" xfId="0" applyNumberFormat="1" applyBorder="1"/>
    <xf numFmtId="43" fontId="0" fillId="0" borderId="31" xfId="0" applyNumberFormat="1" applyBorder="1"/>
    <xf numFmtId="43" fontId="0" fillId="0" borderId="32" xfId="0" applyNumberFormat="1" applyBorder="1"/>
    <xf numFmtId="43" fontId="0" fillId="0" borderId="33" xfId="0" applyNumberFormat="1" applyBorder="1"/>
    <xf numFmtId="43" fontId="0" fillId="3" borderId="7" xfId="0" applyNumberFormat="1" applyFill="1" applyBorder="1"/>
    <xf numFmtId="0" fontId="4" fillId="0" borderId="0" xfId="0" applyFont="1" applyFill="1" applyBorder="1" applyAlignment="1">
      <alignment horizontal="centerContinuous"/>
    </xf>
    <xf numFmtId="0" fontId="9" fillId="0" borderId="0" xfId="0" applyFont="1" applyBorder="1" applyAlignment="1">
      <alignment horizontal="centerContinuous"/>
    </xf>
    <xf numFmtId="0" fontId="21" fillId="0" borderId="0" xfId="0" applyFont="1" applyAlignment="1" applyProtection="1">
      <alignment horizontal="left" wrapText="1"/>
      <protection hidden="1"/>
    </xf>
    <xf numFmtId="164" fontId="6" fillId="2" borderId="0" xfId="1" applyNumberFormat="1" applyFont="1" applyFill="1" applyBorder="1" applyAlignment="1" applyProtection="1">
      <alignment horizontal="center" vertical="center" wrapText="1" shrinkToFit="1"/>
      <protection hidden="1"/>
    </xf>
    <xf numFmtId="164" fontId="6" fillId="2" borderId="11" xfId="1" applyNumberFormat="1" applyFont="1" applyFill="1" applyBorder="1" applyAlignment="1" applyProtection="1">
      <alignment horizontal="center" vertical="center" wrapText="1" shrinkToFit="1"/>
      <protection hidden="1"/>
    </xf>
    <xf numFmtId="164" fontId="6" fillId="2" borderId="12" xfId="1" applyNumberFormat="1" applyFont="1" applyFill="1" applyBorder="1" applyAlignment="1" applyProtection="1">
      <alignment horizontal="center" vertical="center" wrapText="1" shrinkToFit="1"/>
      <protection hidden="1"/>
    </xf>
    <xf numFmtId="164" fontId="6" fillId="2" borderId="13" xfId="1" applyNumberFormat="1" applyFont="1" applyFill="1" applyBorder="1" applyAlignment="1" applyProtection="1">
      <alignment horizontal="center" vertical="center" wrapText="1" shrinkToFit="1"/>
      <protection hidden="1"/>
    </xf>
    <xf numFmtId="0" fontId="12" fillId="0" borderId="0" xfId="0" applyFont="1" applyAlignment="1" applyProtection="1">
      <alignment horizontal="left" wrapText="1"/>
      <protection hidden="1"/>
    </xf>
  </cellXfs>
  <cellStyles count="5">
    <cellStyle name="Monétaire 2" xfId="1"/>
    <cellStyle name="Monétaire 3" xfId="4"/>
    <cellStyle name="Normal" xfId="0" builtinId="0"/>
    <cellStyle name="Normal 2" xfId="3"/>
    <cellStyle name="Normal 3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0"/>
  <sheetViews>
    <sheetView windowProtection="1" showGridLines="0" showRowColHeaders="0" tabSelected="1" workbookViewId="0">
      <selection activeCell="A34" sqref="A34"/>
    </sheetView>
  </sheetViews>
  <sheetFormatPr baseColWidth="10" defaultColWidth="11.42578125" defaultRowHeight="12" x14ac:dyDescent="0.2"/>
  <cols>
    <col min="1" max="1" width="46.42578125" style="11" customWidth="1"/>
    <col min="2" max="2" width="37.7109375" style="11" customWidth="1"/>
    <col min="3" max="3" width="7.140625" style="11" customWidth="1"/>
    <col min="4" max="4" width="37.7109375" style="11" customWidth="1"/>
    <col min="5" max="5" width="7.42578125" style="11" customWidth="1"/>
    <col min="6" max="6" width="37.7109375" style="11" customWidth="1"/>
    <col min="7" max="16384" width="11.42578125" style="11"/>
  </cols>
  <sheetData>
    <row r="1" spans="1:11" ht="43.5" customHeight="1" x14ac:dyDescent="0.2">
      <c r="A1" s="109" t="s">
        <v>6</v>
      </c>
      <c r="B1" s="109"/>
      <c r="C1" s="109"/>
      <c r="D1" s="109"/>
      <c r="E1" s="109"/>
      <c r="F1" s="109"/>
      <c r="G1" s="41"/>
      <c r="H1" s="42"/>
    </row>
    <row r="2" spans="1:11" ht="45" x14ac:dyDescent="0.2">
      <c r="B2" s="74" t="s">
        <v>7</v>
      </c>
      <c r="C2" s="74"/>
      <c r="D2" s="77"/>
      <c r="E2" s="77"/>
      <c r="F2" s="77"/>
    </row>
    <row r="3" spans="1:11" ht="15.75" x14ac:dyDescent="0.25">
      <c r="B3" s="75"/>
      <c r="C3" s="13"/>
      <c r="D3" s="17"/>
      <c r="E3" s="78"/>
      <c r="F3" s="17"/>
      <c r="H3" s="23"/>
      <c r="I3" s="22"/>
      <c r="J3" s="22"/>
      <c r="K3" s="22"/>
    </row>
    <row r="4" spans="1:11" ht="15" hidden="1" x14ac:dyDescent="0.2">
      <c r="A4" s="15"/>
      <c r="B4" s="8"/>
      <c r="C4" s="13"/>
      <c r="D4" s="79"/>
      <c r="E4" s="80"/>
      <c r="F4" s="79"/>
    </row>
    <row r="5" spans="1:11" s="19" customFormat="1" ht="15" hidden="1" x14ac:dyDescent="0.2">
      <c r="A5" s="16"/>
      <c r="B5" s="8"/>
      <c r="C5" s="13"/>
      <c r="D5" s="79"/>
      <c r="E5" s="80"/>
      <c r="F5" s="79"/>
      <c r="G5" s="81"/>
      <c r="H5" s="81"/>
      <c r="I5" s="81"/>
    </row>
    <row r="6" spans="1:11" ht="14.25" hidden="1" x14ac:dyDescent="0.2">
      <c r="A6" s="82"/>
      <c r="B6" s="83"/>
      <c r="C6" s="84"/>
      <c r="D6" s="85"/>
      <c r="E6" s="86"/>
      <c r="F6" s="85"/>
    </row>
    <row r="7" spans="1:11" ht="14.25" hidden="1" customHeight="1" x14ac:dyDescent="0.2">
      <c r="A7" s="87"/>
      <c r="B7" s="80"/>
      <c r="C7" s="80"/>
      <c r="D7" s="88"/>
      <c r="E7" s="89"/>
      <c r="F7" s="88"/>
    </row>
    <row r="8" spans="1:11" ht="30" customHeight="1" x14ac:dyDescent="0.2">
      <c r="A8" s="108" t="s">
        <v>47</v>
      </c>
      <c r="B8" s="108"/>
      <c r="C8" s="108"/>
      <c r="D8" s="108"/>
      <c r="E8" s="108"/>
      <c r="F8" s="108"/>
    </row>
    <row r="12" spans="1:11" ht="15.75" x14ac:dyDescent="0.25">
      <c r="A12" s="73" t="s">
        <v>35</v>
      </c>
      <c r="B12" s="90" t="s">
        <v>48</v>
      </c>
      <c r="D12" s="90" t="s">
        <v>2</v>
      </c>
      <c r="F12" s="90" t="s">
        <v>3</v>
      </c>
    </row>
    <row r="14" spans="1:11" x14ac:dyDescent="0.2">
      <c r="A14" s="67" t="s">
        <v>36</v>
      </c>
      <c r="B14" s="68"/>
      <c r="D14" s="68"/>
      <c r="F14" s="68"/>
    </row>
    <row r="16" spans="1:11" x14ac:dyDescent="0.2">
      <c r="A16" s="11" t="s">
        <v>45</v>
      </c>
    </row>
    <row r="18" spans="1:6" x14ac:dyDescent="0.2">
      <c r="A18" s="11" t="s">
        <v>37</v>
      </c>
      <c r="B18" s="68"/>
      <c r="D18" s="68"/>
      <c r="F18" s="68"/>
    </row>
    <row r="19" spans="1:6" x14ac:dyDescent="0.2">
      <c r="A19" s="11" t="s">
        <v>38</v>
      </c>
      <c r="B19" s="68"/>
      <c r="D19" s="68"/>
      <c r="F19" s="68"/>
    </row>
    <row r="20" spans="1:6" x14ac:dyDescent="0.2">
      <c r="A20" s="11" t="s">
        <v>39</v>
      </c>
      <c r="B20" s="68"/>
      <c r="D20" s="68"/>
      <c r="F20" s="68"/>
    </row>
    <row r="21" spans="1:6" x14ac:dyDescent="0.2">
      <c r="A21" s="11" t="s">
        <v>40</v>
      </c>
      <c r="B21" s="68"/>
      <c r="D21" s="68"/>
      <c r="F21" s="68"/>
    </row>
    <row r="22" spans="1:6" x14ac:dyDescent="0.2">
      <c r="A22" s="11" t="s">
        <v>41</v>
      </c>
      <c r="B22" s="68"/>
      <c r="D22" s="68"/>
      <c r="F22" s="68"/>
    </row>
    <row r="23" spans="1:6" x14ac:dyDescent="0.2">
      <c r="B23" s="71"/>
    </row>
    <row r="29" spans="1:6" ht="12.75" thickBot="1" x14ac:dyDescent="0.25"/>
    <row r="30" spans="1:6" ht="16.5" thickBot="1" x14ac:dyDescent="0.3">
      <c r="A30" s="38" t="s">
        <v>30</v>
      </c>
      <c r="B30" s="37">
        <f>'Calculette - revenus parents'!C27</f>
        <v>0</v>
      </c>
    </row>
  </sheetData>
  <sheetProtection selectLockedCells="1"/>
  <mergeCells count="2">
    <mergeCell ref="A8:F8"/>
    <mergeCell ref="A1:F1"/>
  </mergeCells>
  <pageMargins left="0.70866141732283472" right="0.70866141732283472" top="0.74803149606299213" bottom="0.74803149606299213" header="0.31496062992125984" footer="0.31496062992125984"/>
  <pageSetup paperSize="9" scale="76" fitToHeight="0" orientation="landscape" r:id="rId1"/>
  <headerFooter>
    <oddFooter>&amp;RRemerciements au Service de la Jeunesse, La Chaux-de-Fonds pour l'élaboration du fichier.
OAEF-VL/26.01.2016</oddFooter>
  </headerFooter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'Calculette - revenus parents'!$A$10:$A$12</xm:f>
          </x14:formula1>
          <xm:sqref>B14 D14 F14</xm:sqref>
        </x14:dataValidation>
        <x14:dataValidation type="list" allowBlank="1" showInputMessage="1" showErrorMessage="1">
          <x14:formula1>
            <xm:f>'Calculette - revenus parents'!$A$14:$A$24</xm:f>
          </x14:formula1>
          <xm:sqref>B18:B22 D18:D22 F18:F22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6"/>
  <sheetViews>
    <sheetView windowProtection="1" workbookViewId="0">
      <selection activeCell="B26" sqref="B26"/>
    </sheetView>
  </sheetViews>
  <sheetFormatPr baseColWidth="10" defaultColWidth="11.42578125" defaultRowHeight="12" x14ac:dyDescent="0.2"/>
  <cols>
    <col min="1" max="1" width="46.42578125" style="11" customWidth="1"/>
    <col min="2" max="2" width="37.7109375" style="11" customWidth="1"/>
    <col min="3" max="3" width="7.140625" style="11" customWidth="1"/>
    <col min="4" max="4" width="37.7109375" style="11" customWidth="1"/>
    <col min="5" max="5" width="7.42578125" style="11" customWidth="1"/>
    <col min="6" max="6" width="37.7109375" style="11" customWidth="1"/>
    <col min="7" max="16384" width="11.42578125" style="11"/>
  </cols>
  <sheetData>
    <row r="1" spans="1:11" ht="43.5" customHeight="1" x14ac:dyDescent="0.2">
      <c r="A1" s="109" t="s">
        <v>6</v>
      </c>
      <c r="B1" s="109"/>
      <c r="C1" s="109"/>
      <c r="D1" s="76"/>
      <c r="E1" s="76"/>
      <c r="F1" s="76"/>
      <c r="G1" s="41"/>
      <c r="H1" s="42"/>
    </row>
    <row r="2" spans="1:11" ht="45" x14ac:dyDescent="0.2">
      <c r="B2" s="74" t="s">
        <v>7</v>
      </c>
      <c r="C2" s="74"/>
      <c r="D2" s="77"/>
      <c r="E2" s="77"/>
      <c r="F2" s="77"/>
    </row>
    <row r="3" spans="1:11" ht="15.75" x14ac:dyDescent="0.25">
      <c r="B3" s="75">
        <v>51385</v>
      </c>
      <c r="C3" s="13"/>
      <c r="D3" s="17"/>
      <c r="E3" s="78"/>
      <c r="F3" s="17"/>
      <c r="H3" s="23"/>
      <c r="I3" s="22"/>
      <c r="J3" s="22"/>
      <c r="K3" s="22"/>
    </row>
    <row r="4" spans="1:11" ht="15" hidden="1" x14ac:dyDescent="0.2">
      <c r="A4" s="15"/>
      <c r="B4" s="8"/>
      <c r="C4" s="13"/>
      <c r="D4" s="79"/>
      <c r="E4" s="80"/>
      <c r="F4" s="79"/>
    </row>
    <row r="5" spans="1:11" s="19" customFormat="1" ht="15" hidden="1" x14ac:dyDescent="0.2">
      <c r="A5" s="16"/>
      <c r="B5" s="8"/>
      <c r="C5" s="13"/>
      <c r="D5" s="79"/>
      <c r="E5" s="80"/>
      <c r="F5" s="79"/>
      <c r="G5" s="81"/>
      <c r="H5" s="81"/>
      <c r="I5" s="81"/>
    </row>
    <row r="6" spans="1:11" ht="14.25" hidden="1" x14ac:dyDescent="0.2">
      <c r="A6" s="82"/>
      <c r="B6" s="83"/>
      <c r="C6" s="84"/>
      <c r="D6" s="85"/>
      <c r="E6" s="86"/>
      <c r="F6" s="85"/>
    </row>
    <row r="7" spans="1:11" ht="14.25" hidden="1" customHeight="1" x14ac:dyDescent="0.2">
      <c r="A7" s="87"/>
      <c r="B7" s="80"/>
      <c r="C7" s="80"/>
      <c r="D7" s="88"/>
      <c r="E7" s="89"/>
      <c r="F7" s="88"/>
    </row>
    <row r="8" spans="1:11" ht="30" customHeight="1" x14ac:dyDescent="0.2">
      <c r="A8" s="108" t="s">
        <v>47</v>
      </c>
      <c r="B8" s="108"/>
      <c r="C8" s="108"/>
      <c r="D8" s="108"/>
      <c r="E8" s="108"/>
      <c r="F8" s="108"/>
    </row>
    <row r="12" spans="1:11" ht="15.75" x14ac:dyDescent="0.25">
      <c r="A12" s="73" t="s">
        <v>35</v>
      </c>
      <c r="B12" s="90" t="s">
        <v>46</v>
      </c>
      <c r="D12" s="90" t="s">
        <v>2</v>
      </c>
      <c r="F12" s="90" t="s">
        <v>3</v>
      </c>
    </row>
    <row r="14" spans="1:11" x14ac:dyDescent="0.2">
      <c r="A14" s="67" t="s">
        <v>36</v>
      </c>
      <c r="B14" s="68"/>
      <c r="D14" s="68"/>
      <c r="F14" s="68"/>
    </row>
    <row r="16" spans="1:11" x14ac:dyDescent="0.2">
      <c r="A16" s="11" t="s">
        <v>45</v>
      </c>
    </row>
    <row r="18" spans="1:6" x14ac:dyDescent="0.2">
      <c r="A18" s="11" t="s">
        <v>37</v>
      </c>
      <c r="B18" s="68"/>
      <c r="D18" s="68"/>
      <c r="F18" s="68"/>
    </row>
    <row r="19" spans="1:6" x14ac:dyDescent="0.2">
      <c r="A19" s="11" t="s">
        <v>38</v>
      </c>
      <c r="B19" s="68"/>
      <c r="D19" s="68"/>
      <c r="F19" s="68"/>
    </row>
    <row r="20" spans="1:6" x14ac:dyDescent="0.2">
      <c r="A20" s="11" t="s">
        <v>39</v>
      </c>
      <c r="B20" s="68"/>
      <c r="D20" s="68"/>
      <c r="F20" s="68"/>
    </row>
    <row r="21" spans="1:6" x14ac:dyDescent="0.2">
      <c r="A21" s="11" t="s">
        <v>40</v>
      </c>
      <c r="B21" s="68"/>
      <c r="D21" s="68"/>
      <c r="F21" s="68"/>
    </row>
    <row r="22" spans="1:6" x14ac:dyDescent="0.2">
      <c r="A22" s="11" t="s">
        <v>41</v>
      </c>
      <c r="B22" s="68"/>
      <c r="D22" s="68"/>
      <c r="F22" s="68"/>
    </row>
    <row r="23" spans="1:6" x14ac:dyDescent="0.2">
      <c r="B23" s="71"/>
    </row>
    <row r="25" spans="1:6" ht="12.75" thickBot="1" x14ac:dyDescent="0.25"/>
    <row r="26" spans="1:6" ht="16.5" thickBot="1" x14ac:dyDescent="0.3">
      <c r="A26" s="38" t="s">
        <v>30</v>
      </c>
      <c r="B26" s="37">
        <f>'Calculette - revenus parents'!C27</f>
        <v>0</v>
      </c>
    </row>
  </sheetData>
  <mergeCells count="2">
    <mergeCell ref="A1:C1"/>
    <mergeCell ref="A8:F8"/>
  </mergeCells>
  <pageMargins left="0.7" right="0.7" top="0.75" bottom="0.75" header="0.3" footer="0.3"/>
  <pageSetup paperSize="9" scale="7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'Calculette - revenus parents'!$A$14:$A$24</xm:f>
          </x14:formula1>
          <xm:sqref>B18:B22 D18:D22 F18:F22</xm:sqref>
        </x14:dataValidation>
        <x14:dataValidation type="list" allowBlank="1" showInputMessage="1" showErrorMessage="1">
          <x14:formula1>
            <xm:f>'Calculette - revenus parents'!$A$10:$A$12</xm:f>
          </x14:formula1>
          <xm:sqref>B14 D14 F14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5"/>
  <sheetViews>
    <sheetView windowProtection="1" workbookViewId="0">
      <selection activeCell="B26" sqref="B26"/>
    </sheetView>
  </sheetViews>
  <sheetFormatPr baseColWidth="10" defaultColWidth="11.42578125" defaultRowHeight="12" x14ac:dyDescent="0.2"/>
  <cols>
    <col min="1" max="1" width="56.42578125" style="11" bestFit="1" customWidth="1"/>
    <col min="2" max="2" width="12" style="11" customWidth="1"/>
    <col min="3" max="3" width="17" style="11" bestFit="1" customWidth="1"/>
    <col min="4" max="6" width="16.5703125" style="11" customWidth="1"/>
    <col min="7" max="16384" width="11.42578125" style="11"/>
  </cols>
  <sheetData>
    <row r="1" spans="1:23" ht="43.5" customHeight="1" thickTop="1" thickBot="1" x14ac:dyDescent="0.25">
      <c r="A1" s="110" t="s">
        <v>6</v>
      </c>
      <c r="B1" s="111"/>
      <c r="C1" s="112"/>
      <c r="D1" s="43"/>
      <c r="E1" s="43"/>
      <c r="F1" s="43"/>
      <c r="G1" s="41"/>
      <c r="H1" s="42"/>
    </row>
    <row r="2" spans="1:23" ht="72" thickTop="1" x14ac:dyDescent="0.2">
      <c r="A2" s="44" t="s">
        <v>7</v>
      </c>
      <c r="B2" s="45"/>
      <c r="C2" s="46" t="s">
        <v>8</v>
      </c>
      <c r="D2" s="47" t="s">
        <v>31</v>
      </c>
      <c r="E2" s="48" t="s">
        <v>32</v>
      </c>
      <c r="F2" s="48" t="s">
        <v>33</v>
      </c>
    </row>
    <row r="3" spans="1:23" ht="15.75" x14ac:dyDescent="0.25">
      <c r="A3" s="49">
        <f>'Placement régulier'!B3</f>
        <v>0</v>
      </c>
      <c r="B3" s="8"/>
      <c r="C3" s="50">
        <f>IF((ROUNDUP((0.125*EXP(1.23*0.00001*$A$3)),3))&lt;100%,(ROUNDUP((0.125*EXP(1.23*0.00001*$A$3)),3)),100%)</f>
        <v>0.125</v>
      </c>
      <c r="D3" s="51">
        <f>C3*D7</f>
        <v>10.625</v>
      </c>
      <c r="E3" s="52">
        <f>E7*C3</f>
        <v>7.5</v>
      </c>
      <c r="F3" s="53">
        <f>F7*C3</f>
        <v>6.25</v>
      </c>
      <c r="H3" s="23"/>
      <c r="I3" s="22"/>
      <c r="J3" s="22"/>
      <c r="K3" s="22"/>
    </row>
    <row r="4" spans="1:23" ht="15.75" thickBot="1" x14ac:dyDescent="0.25">
      <c r="A4" s="54"/>
      <c r="B4" s="55"/>
      <c r="C4" s="56"/>
      <c r="D4" s="9"/>
      <c r="E4" s="9"/>
      <c r="F4" s="43"/>
    </row>
    <row r="5" spans="1:23" s="19" customFormat="1" ht="15.75" thickTop="1" x14ac:dyDescent="0.2">
      <c r="A5" s="57"/>
      <c r="B5" s="58"/>
      <c r="C5" s="59"/>
      <c r="D5" s="9"/>
      <c r="E5" s="9"/>
      <c r="F5" s="43"/>
    </row>
    <row r="6" spans="1:23" ht="14.25" x14ac:dyDescent="0.2">
      <c r="A6" s="60" t="s">
        <v>9</v>
      </c>
      <c r="B6" s="61"/>
      <c r="C6" s="62">
        <f>1-C3</f>
        <v>0.875</v>
      </c>
      <c r="D6" s="63">
        <f>D7-D3</f>
        <v>74.375</v>
      </c>
      <c r="E6" s="63">
        <f>E7-E3</f>
        <v>52.5</v>
      </c>
      <c r="F6" s="64">
        <f>F7-F3</f>
        <v>43.75</v>
      </c>
    </row>
    <row r="7" spans="1:23" ht="14.25" customHeight="1" x14ac:dyDescent="0.2">
      <c r="A7" s="10" t="s">
        <v>10</v>
      </c>
      <c r="B7" s="9"/>
      <c r="C7" s="9"/>
      <c r="D7" s="65">
        <v>85</v>
      </c>
      <c r="E7" s="66">
        <v>60</v>
      </c>
      <c r="F7" s="66">
        <v>50</v>
      </c>
    </row>
    <row r="8" spans="1:23" ht="14.25" x14ac:dyDescent="0.2">
      <c r="A8" s="113" t="s">
        <v>34</v>
      </c>
      <c r="B8" s="113"/>
      <c r="C8" s="113"/>
      <c r="D8" s="113"/>
      <c r="E8" s="113"/>
      <c r="F8" s="113"/>
    </row>
    <row r="9" spans="1:23" ht="15" thickBot="1" x14ac:dyDescent="0.25">
      <c r="A9" s="113"/>
      <c r="B9" s="113"/>
      <c r="C9" s="113"/>
      <c r="D9" s="113"/>
      <c r="E9" s="113"/>
      <c r="F9" s="113"/>
    </row>
    <row r="10" spans="1:23" ht="12.75" x14ac:dyDescent="0.2">
      <c r="A10" s="7" t="s">
        <v>5</v>
      </c>
      <c r="B10" s="39" t="s">
        <v>42</v>
      </c>
      <c r="C10" s="35" t="s">
        <v>26</v>
      </c>
      <c r="D10" s="35" t="s">
        <v>2</v>
      </c>
      <c r="E10" s="35" t="s">
        <v>3</v>
      </c>
      <c r="F10"/>
      <c r="G10" s="91" t="s">
        <v>1</v>
      </c>
      <c r="H10" s="92"/>
      <c r="I10" s="92"/>
      <c r="J10" s="93"/>
      <c r="K10" s="94"/>
      <c r="M10" s="91" t="s">
        <v>2</v>
      </c>
      <c r="N10" s="92"/>
      <c r="O10" s="92"/>
      <c r="P10" s="93"/>
      <c r="Q10" s="94"/>
      <c r="S10" s="91" t="s">
        <v>3</v>
      </c>
      <c r="T10" s="92"/>
      <c r="U10" s="92"/>
      <c r="V10" s="93"/>
      <c r="W10" s="94"/>
    </row>
    <row r="11" spans="1:23" ht="12.75" x14ac:dyDescent="0.2">
      <c r="A11" s="7" t="s">
        <v>28</v>
      </c>
      <c r="B11" s="39" t="s">
        <v>44</v>
      </c>
      <c r="F11" s="5"/>
      <c r="G11" s="95"/>
      <c r="H11" s="14"/>
      <c r="I11" s="14"/>
      <c r="J11" s="96"/>
      <c r="K11" s="97"/>
      <c r="M11" s="95"/>
      <c r="N11" s="14"/>
      <c r="O11" s="14"/>
      <c r="P11" s="96"/>
      <c r="Q11" s="97"/>
      <c r="S11" s="95"/>
      <c r="T11" s="14"/>
      <c r="U11" s="14"/>
      <c r="V11" s="96"/>
      <c r="W11" s="97"/>
    </row>
    <row r="12" spans="1:23" ht="12.75" x14ac:dyDescent="0.2">
      <c r="A12" s="7" t="s">
        <v>29</v>
      </c>
      <c r="B12" s="39" t="s">
        <v>43</v>
      </c>
      <c r="C12" s="40" t="b">
        <f>IF('Placement régulier'!B14="Préscolaire","a",IF('Placement régulier'!B14="Parascolaire 1 (Harmos 1/2/3/4)","b",IF('Placement régulier'!B14="Parascolaire 2 (Harmos 5/6/7/8)","c")))</f>
        <v>0</v>
      </c>
      <c r="D12" s="40" t="b">
        <f>IF('Placement régulier'!D14="Préscolaire","a",IF('Placement régulier'!D14="Parascolaire 1 (Harmos 1/2/3/4)","b",IF('Placement régulier'!D14="Parascolaire 2 (Harmos 5/6/7/8)","c")))</f>
        <v>0</v>
      </c>
      <c r="E12" s="40" t="b">
        <f>IF('Placement régulier'!F14="Préscolaire","a",IF('Placement régulier'!F14="Parascolaire 1 (Harmos 1/2/3/4)","b",IF('Placement régulier'!F14="Parascolaire 2 (Harmos 5/6/7/8)","c")))</f>
        <v>0</v>
      </c>
      <c r="F12" s="5"/>
      <c r="G12" s="95" t="s">
        <v>37</v>
      </c>
      <c r="H12" s="14" t="s">
        <v>38</v>
      </c>
      <c r="I12" s="14" t="s">
        <v>39</v>
      </c>
      <c r="J12" s="96" t="s">
        <v>40</v>
      </c>
      <c r="K12" s="97" t="s">
        <v>41</v>
      </c>
      <c r="M12" s="95" t="s">
        <v>37</v>
      </c>
      <c r="N12" s="14" t="s">
        <v>38</v>
      </c>
      <c r="O12" s="14" t="s">
        <v>39</v>
      </c>
      <c r="P12" s="96" t="s">
        <v>40</v>
      </c>
      <c r="Q12" s="97" t="s">
        <v>41</v>
      </c>
      <c r="S12" s="95" t="s">
        <v>37</v>
      </c>
      <c r="T12" s="14" t="s">
        <v>38</v>
      </c>
      <c r="U12" s="14" t="s">
        <v>39</v>
      </c>
      <c r="V12" s="96" t="s">
        <v>40</v>
      </c>
      <c r="W12" s="97" t="s">
        <v>41</v>
      </c>
    </row>
    <row r="13" spans="1:23" ht="12.75" x14ac:dyDescent="0.2">
      <c r="A13"/>
      <c r="B13"/>
      <c r="C13" s="33" t="s">
        <v>25</v>
      </c>
      <c r="D13" s="34"/>
      <c r="E13" s="34"/>
      <c r="F13"/>
      <c r="G13" s="98"/>
      <c r="H13" s="96"/>
      <c r="I13" s="96"/>
      <c r="J13" s="96"/>
      <c r="K13" s="97"/>
      <c r="M13" s="98"/>
      <c r="N13" s="96"/>
      <c r="O13" s="96"/>
      <c r="P13" s="96"/>
      <c r="Q13" s="97"/>
      <c r="S13" s="98"/>
      <c r="T13" s="96"/>
      <c r="U13" s="96"/>
      <c r="V13" s="96"/>
      <c r="W13" s="97"/>
    </row>
    <row r="14" spans="1:23" ht="12.75" x14ac:dyDescent="0.2">
      <c r="A14" s="2" t="s">
        <v>11</v>
      </c>
      <c r="B14" s="20">
        <v>0.2</v>
      </c>
      <c r="C14" s="72">
        <f>SUM(G14:K14)</f>
        <v>0</v>
      </c>
      <c r="D14" s="72">
        <f>SUM(M14:Q14)</f>
        <v>0</v>
      </c>
      <c r="E14" s="72">
        <f>SUM(S14:W14)</f>
        <v>0</v>
      </c>
      <c r="F14" s="1"/>
      <c r="G14" s="99" t="b">
        <f>IF('Placement régulier'!$B$18="Matin avant l'école (6h30-8h00)",1)</f>
        <v>0</v>
      </c>
      <c r="H14" s="100" t="b">
        <f>IF('Placement régulier'!$B$19="Matin avant l'école (6h30-8h00)",1)</f>
        <v>0</v>
      </c>
      <c r="I14" s="100" t="b">
        <f>IF('Placement régulier'!$B$20="Matin avant l'école (6h30-8h00)",1)</f>
        <v>0</v>
      </c>
      <c r="J14" s="100" t="b">
        <f>IF('Placement régulier'!$B$21="Matin avant l'école (6h30-8h00)",1)</f>
        <v>0</v>
      </c>
      <c r="K14" s="101" t="b">
        <f>IF('Placement régulier'!$B$22="Matin avant l'école (6h30-8h00)",1)</f>
        <v>0</v>
      </c>
      <c r="M14" s="99" t="b">
        <f>IF('Placement régulier'!$D$18="Matin avant l'école (6h30-8h00)",1)</f>
        <v>0</v>
      </c>
      <c r="N14" s="100" t="b">
        <f>IF('Placement régulier'!$D$19="Matin avant l'école (6h30-8h00)",1)</f>
        <v>0</v>
      </c>
      <c r="O14" s="100" t="b">
        <f>IF('Placement régulier'!$D$20="Matin avant l'école (6h30-8h00)",1)</f>
        <v>0</v>
      </c>
      <c r="P14" s="100" t="b">
        <f>IF('Placement régulier'!$D$21="Matin avant l'école (6h30-8h00)",1)</f>
        <v>0</v>
      </c>
      <c r="Q14" s="101" t="b">
        <f>IF('Placement régulier'!$D$22="Matin avant l'école (6h30-8h00)",1)</f>
        <v>0</v>
      </c>
      <c r="S14" s="99" t="b">
        <f>IF('Placement régulier'!$F$18="Matin avant l'école (6h30-8h00)",1)</f>
        <v>0</v>
      </c>
      <c r="T14" s="100" t="b">
        <f>IF('Placement régulier'!$F$19="Matin avant l'école (6h30-8h00)",1)</f>
        <v>0</v>
      </c>
      <c r="U14" s="100" t="b">
        <f>IF('Placement régulier'!$F$20="Matin avant l'école (6h30-8h00)",1)</f>
        <v>0</v>
      </c>
      <c r="V14" s="100" t="b">
        <f>IF('Placement régulier'!$F$21="Matin avant l'école (6h30-8h00)",1)</f>
        <v>0</v>
      </c>
      <c r="W14" s="101" t="b">
        <f>IF('Placement régulier'!$F$22="Matin avant l'école (6h30-8h00)",1)</f>
        <v>0</v>
      </c>
    </row>
    <row r="15" spans="1:23" ht="12.75" x14ac:dyDescent="0.2">
      <c r="A15" s="2" t="s">
        <v>12</v>
      </c>
      <c r="B15" s="20">
        <v>0.6</v>
      </c>
      <c r="C15" s="72">
        <f t="shared" ref="C15:C24" si="0">SUM(G15:K15)</f>
        <v>0</v>
      </c>
      <c r="D15" s="72">
        <f t="shared" ref="D15:D24" si="1">SUM(M15:Q15)</f>
        <v>0</v>
      </c>
      <c r="E15" s="72">
        <f t="shared" ref="E15:E24" si="2">SUM(S15:W15)</f>
        <v>0</v>
      </c>
      <c r="F15" s="1"/>
      <c r="G15" s="99" t="b">
        <f>IF('Placement régulier'!$B$18="Matin (8h00-11h30)",1)</f>
        <v>0</v>
      </c>
      <c r="H15" s="100" t="b">
        <f>IF('Placement régulier'!$B$19="Matin (8h00-11h30)",1)</f>
        <v>0</v>
      </c>
      <c r="I15" s="100" t="b">
        <f>IF('Placement régulier'!$B$20="Matin (8h00-11h30)",1)</f>
        <v>0</v>
      </c>
      <c r="J15" s="100" t="b">
        <f>IF('Placement régulier'!$B$21="Matin (8h00-11h30)",1)</f>
        <v>0</v>
      </c>
      <c r="K15" s="101" t="b">
        <f>IF('Placement régulier'!$B$22="Matin (8h00-11h30)",1)</f>
        <v>0</v>
      </c>
      <c r="M15" s="99" t="b">
        <f>IF('Placement régulier'!$D$18="Matin (8h00-11h30)",1)</f>
        <v>0</v>
      </c>
      <c r="N15" s="100" t="b">
        <f>IF('Placement régulier'!$D$19="Matin (8h00-11h30)",1)</f>
        <v>0</v>
      </c>
      <c r="O15" s="100" t="b">
        <f>IF('Placement régulier'!$D$20="Matin (8h00-11h30)",1)</f>
        <v>0</v>
      </c>
      <c r="P15" s="100" t="b">
        <f>IF('Placement régulier'!$D$21="Matin (8h00-11h30)",1)</f>
        <v>0</v>
      </c>
      <c r="Q15" s="101" t="b">
        <f>IF('Placement régulier'!$D$22="Matin (8h00-11h30)",1)</f>
        <v>0</v>
      </c>
      <c r="S15" s="99" t="b">
        <f>IF('Placement régulier'!$F$18="Matin (8h00-11h30)",1)</f>
        <v>0</v>
      </c>
      <c r="T15" s="100" t="b">
        <f>IF('Placement régulier'!$F$19="Matin (8h00-11h30)",1)</f>
        <v>0</v>
      </c>
      <c r="U15" s="100" t="b">
        <f>IF('Placement régulier'!$F$20="Matin (8h00-11h30)",1)</f>
        <v>0</v>
      </c>
      <c r="V15" s="100" t="b">
        <f>IF('Placement régulier'!$F$21="Matin (8h00-11h30)",1)</f>
        <v>0</v>
      </c>
      <c r="W15" s="101" t="b">
        <f>IF('Placement régulier'!$F$22="Matin (8h00-11h30)",1)</f>
        <v>0</v>
      </c>
    </row>
    <row r="16" spans="1:23" ht="12.75" x14ac:dyDescent="0.2">
      <c r="A16" s="2" t="s">
        <v>13</v>
      </c>
      <c r="B16" s="20">
        <v>0.6</v>
      </c>
      <c r="C16" s="72">
        <f t="shared" si="0"/>
        <v>0</v>
      </c>
      <c r="D16" s="72">
        <f t="shared" si="1"/>
        <v>0</v>
      </c>
      <c r="E16" s="72">
        <f t="shared" si="2"/>
        <v>0</v>
      </c>
      <c r="F16" s="1"/>
      <c r="G16" s="99" t="b">
        <f>IF('Placement régulier'!$B$18="Matin continu (6h30-11h30)",1)</f>
        <v>0</v>
      </c>
      <c r="H16" s="100" t="b">
        <f>IF('Placement régulier'!$B$19="Matin continu (6h30-11h30)",1)</f>
        <v>0</v>
      </c>
      <c r="I16" s="100" t="b">
        <f>IF('Placement régulier'!$B$20="Matin continu (6h30-11h30)",1)</f>
        <v>0</v>
      </c>
      <c r="J16" s="100" t="b">
        <f>IF('Placement régulier'!$B$21="Matin continu (6h30-11h30)",1)</f>
        <v>0</v>
      </c>
      <c r="K16" s="101" t="b">
        <f>IF('Placement régulier'!$B$22="Matin continu (6h30-11h30)",1)</f>
        <v>0</v>
      </c>
      <c r="M16" s="99" t="b">
        <f>IF('Placement régulier'!$D$18="Matin continu (6h30-11h30)",1)</f>
        <v>0</v>
      </c>
      <c r="N16" s="100" t="b">
        <f>IF('Placement régulier'!$D$19="Matin continu (6h30-11h30)",1)</f>
        <v>0</v>
      </c>
      <c r="O16" s="100" t="b">
        <f>IF('Placement régulier'!$D$20="Matin continu (6h30-11h30)",1)</f>
        <v>0</v>
      </c>
      <c r="P16" s="100" t="b">
        <f>IF('Placement régulier'!$D$21="Matin continu (6h30-11h30)",1)</f>
        <v>0</v>
      </c>
      <c r="Q16" s="101" t="b">
        <f>IF('Placement régulier'!$D$22="Matin continu (6h30-11h30)",1)</f>
        <v>0</v>
      </c>
      <c r="S16" s="99" t="b">
        <f>IF('Placement régulier'!$F$18="Matin continu (6h30-11h30)",1)</f>
        <v>0</v>
      </c>
      <c r="T16" s="100" t="b">
        <f>IF('Placement régulier'!$F$19="Matin continu (6h30-11h30)",1)</f>
        <v>0</v>
      </c>
      <c r="U16" s="100" t="b">
        <f>IF('Placement régulier'!$F$20="Matin continu (6h30-11h30)",1)</f>
        <v>0</v>
      </c>
      <c r="V16" s="100" t="b">
        <f>IF('Placement régulier'!$F$21="Matin continu (6h30-11h30)",1)</f>
        <v>0</v>
      </c>
      <c r="W16" s="101" t="b">
        <f>IF('Placement régulier'!$F$22="Matin continu (6h30-11h30)",1)</f>
        <v>0</v>
      </c>
    </row>
    <row r="17" spans="1:23" ht="12.75" x14ac:dyDescent="0.2">
      <c r="A17" s="2" t="s">
        <v>14</v>
      </c>
      <c r="B17" s="20">
        <v>0.5</v>
      </c>
      <c r="C17" s="72">
        <f t="shared" si="0"/>
        <v>0</v>
      </c>
      <c r="D17" s="72">
        <f t="shared" si="1"/>
        <v>0</v>
      </c>
      <c r="E17" s="72">
        <f t="shared" si="2"/>
        <v>0</v>
      </c>
      <c r="F17" s="1"/>
      <c r="G17" s="99" t="b">
        <f>IF('Placement régulier'!$B$18="Midi Midi (11h30-13h30)",1)</f>
        <v>0</v>
      </c>
      <c r="H17" s="100" t="b">
        <f>IF('Placement régulier'!$B$19="Midi Midi (11h30-13h30)",1)</f>
        <v>0</v>
      </c>
      <c r="I17" s="100" t="b">
        <f>IF('Placement régulier'!$B$20="Midi Midi (11h30-13h30)",1)</f>
        <v>0</v>
      </c>
      <c r="J17" s="100" t="b">
        <f>IF('Placement régulier'!$B$21="Midi Midi (11h30-13h30)",1)</f>
        <v>0</v>
      </c>
      <c r="K17" s="101" t="b">
        <f>IF('Placement régulier'!$B$22="Midi Midi (11h30-13h30)",1)</f>
        <v>0</v>
      </c>
      <c r="M17" s="99" t="b">
        <f>IF('Placement régulier'!$D$18="Midi Midi (11h30-13h30)",1)</f>
        <v>0</v>
      </c>
      <c r="N17" s="100" t="b">
        <f>IF('Placement régulier'!$D$19="Midi Midi (11h30-13h30)",1)</f>
        <v>0</v>
      </c>
      <c r="O17" s="100" t="b">
        <f>IF('Placement régulier'!$D$20="Midi Midi (11h30-13h30)",1)</f>
        <v>0</v>
      </c>
      <c r="P17" s="100" t="b">
        <f>IF('Placement régulier'!$D$21="Midi Midi (11h30-13h30)",1)</f>
        <v>0</v>
      </c>
      <c r="Q17" s="101" t="b">
        <f>IF('Placement régulier'!$D$22="Midi Midi (11h30-13h30)",1)</f>
        <v>0</v>
      </c>
      <c r="S17" s="99" t="b">
        <f>IF('Placement régulier'!$F$18="Midi Midi (11h30-13h30)",1)</f>
        <v>0</v>
      </c>
      <c r="T17" s="100" t="b">
        <f>IF('Placement régulier'!$F$19="Midi Midi (11h30-13h30)",1)</f>
        <v>0</v>
      </c>
      <c r="U17" s="100" t="b">
        <f>IF('Placement régulier'!$F$20="Midi Midi (11h30-13h30)",1)</f>
        <v>0</v>
      </c>
      <c r="V17" s="100" t="b">
        <f>IF('Placement régulier'!$F$21="Midi Midi (11h30-13h30)",1)</f>
        <v>0</v>
      </c>
      <c r="W17" s="101" t="b">
        <f>IF('Placement régulier'!$F$22="Midi Midi (11h30-13h30)",1)</f>
        <v>0</v>
      </c>
    </row>
    <row r="18" spans="1:23" ht="12.75" x14ac:dyDescent="0.2">
      <c r="A18" s="2" t="s">
        <v>15</v>
      </c>
      <c r="B18" s="20">
        <v>0.3</v>
      </c>
      <c r="C18" s="72">
        <f t="shared" si="0"/>
        <v>0</v>
      </c>
      <c r="D18" s="72">
        <f t="shared" si="1"/>
        <v>0</v>
      </c>
      <c r="E18" s="72">
        <f t="shared" si="2"/>
        <v>0</v>
      </c>
      <c r="F18" s="1"/>
      <c r="G18" s="99" t="b">
        <f>IF('Placement régulier'!$B$18="Après-midi (13h30-15h30)",1)</f>
        <v>0</v>
      </c>
      <c r="H18" s="100" t="b">
        <f>IF('Placement régulier'!$B$19="Après-midi (13h30-15h30)",1)</f>
        <v>0</v>
      </c>
      <c r="I18" s="100" t="b">
        <f>IF('Placement régulier'!$B$20="Après-midi (13h30-15h30)",1)</f>
        <v>0</v>
      </c>
      <c r="J18" s="100" t="b">
        <f>IF('Placement régulier'!$B$21="Après-midi (13h30-15h30)",1)</f>
        <v>0</v>
      </c>
      <c r="K18" s="101" t="b">
        <f>IF('Placement régulier'!$B$22="Après-midi (13h30-15h30)",1)</f>
        <v>0</v>
      </c>
      <c r="M18" s="99" t="b">
        <f>IF('Placement régulier'!$D$18="Après-midi (13h30-15h30)",1)</f>
        <v>0</v>
      </c>
      <c r="N18" s="100" t="b">
        <f>IF('Placement régulier'!$D$19="Après-midi (13h30-15h30)",1)</f>
        <v>0</v>
      </c>
      <c r="O18" s="100" t="b">
        <f>IF('Placement régulier'!$D$20="Après-midi (13h30-15h30)",1)</f>
        <v>0</v>
      </c>
      <c r="P18" s="100" t="b">
        <f>IF('Placement régulier'!$D$21="Après-midi (13h30-15h30)",1)</f>
        <v>0</v>
      </c>
      <c r="Q18" s="101" t="b">
        <f>IF('Placement régulier'!$D$22="Après-midi (13h30-15h30)",1)</f>
        <v>0</v>
      </c>
      <c r="S18" s="99" t="b">
        <f>IF('Placement régulier'!$F$18="Après-midi (13h30-15h30)",1)</f>
        <v>0</v>
      </c>
      <c r="T18" s="100" t="b">
        <f>IF('Placement régulier'!$F$19="Après-midi (13h30-15h30)",1)</f>
        <v>0</v>
      </c>
      <c r="U18" s="100" t="b">
        <f>IF('Placement régulier'!$F$20="Après-midi (13h30-15h30)",1)</f>
        <v>0</v>
      </c>
      <c r="V18" s="100" t="b">
        <f>IF('Placement régulier'!$F$21="Après-midi (13h30-15h30)",1)</f>
        <v>0</v>
      </c>
      <c r="W18" s="101" t="b">
        <f>IF('Placement régulier'!$F$22="Après-midi (13h30-15h30)",1)</f>
        <v>0</v>
      </c>
    </row>
    <row r="19" spans="1:23" ht="12.75" x14ac:dyDescent="0.2">
      <c r="A19" s="2" t="s">
        <v>16</v>
      </c>
      <c r="B19" s="20">
        <v>0.3</v>
      </c>
      <c r="C19" s="72">
        <f t="shared" si="0"/>
        <v>0</v>
      </c>
      <c r="D19" s="72">
        <f t="shared" si="1"/>
        <v>0</v>
      </c>
      <c r="E19" s="72">
        <f t="shared" si="2"/>
        <v>0</v>
      </c>
      <c r="F19" s="1"/>
      <c r="G19" s="99" t="b">
        <f>IF('Placement régulier'!$B$18="Après-midi après l'école (15h30-18h00)",1)</f>
        <v>0</v>
      </c>
      <c r="H19" s="100" t="b">
        <f>IF('Placement régulier'!$B$19="Après-midi après l'école (15h30-18h00)",1)</f>
        <v>0</v>
      </c>
      <c r="I19" s="100" t="b">
        <f>IF('Placement régulier'!$B$20="Après-midi après l'école (15h30-18h00)",1)</f>
        <v>0</v>
      </c>
      <c r="J19" s="100" t="b">
        <f>IF('Placement régulier'!$B$21="Après-midi après l'école (15h30-18h00)",1)</f>
        <v>0</v>
      </c>
      <c r="K19" s="101" t="b">
        <f>IF('Placement régulier'!$B$22="Après-midi après l'école (15h30-18h00)",1)</f>
        <v>0</v>
      </c>
      <c r="M19" s="99" t="b">
        <f>IF('Placement régulier'!$D$18="Après-midi après l'école (15h30-18h00)",1)</f>
        <v>0</v>
      </c>
      <c r="N19" s="100" t="b">
        <f>IF('Placement régulier'!$D$19="Après-midi après l'école (15h30-18h00)",1)</f>
        <v>0</v>
      </c>
      <c r="O19" s="100" t="b">
        <f>IF('Placement régulier'!$D$20="Après-midi après l'école (15h30-18h00)",1)</f>
        <v>0</v>
      </c>
      <c r="P19" s="100" t="b">
        <f>IF('Placement régulier'!$D$21="Après-midi après l'école (15h30-18h00)",1)</f>
        <v>0</v>
      </c>
      <c r="Q19" s="101" t="b">
        <f>IF('Placement régulier'!$D$22="Après-midi après l'école (15h30-18h00)",1)</f>
        <v>0</v>
      </c>
      <c r="S19" s="99" t="b">
        <f>IF('Placement régulier'!$F$18="Après-midi après l'école (15h30-18h00)",1)</f>
        <v>0</v>
      </c>
      <c r="T19" s="100" t="b">
        <f>IF('Placement régulier'!$F$19="Après-midi après l'école (15h30-18h00)",1)</f>
        <v>0</v>
      </c>
      <c r="U19" s="100" t="b">
        <f>IF('Placement régulier'!$F$20="Après-midi après l'école (15h30-18h00)",1)</f>
        <v>0</v>
      </c>
      <c r="V19" s="100" t="b">
        <f>IF('Placement régulier'!$F$21="Après-midi après l'école (15h30-18h00)",1)</f>
        <v>0</v>
      </c>
      <c r="W19" s="101" t="b">
        <f>IF('Placement régulier'!$F$22="Après-midi après l'école (15h30-18h00)",1)</f>
        <v>0</v>
      </c>
    </row>
    <row r="20" spans="1:23" ht="12.75" x14ac:dyDescent="0.2">
      <c r="A20" s="2" t="s">
        <v>17</v>
      </c>
      <c r="B20" s="20">
        <v>0.6</v>
      </c>
      <c r="C20" s="72">
        <f t="shared" si="0"/>
        <v>0</v>
      </c>
      <c r="D20" s="72">
        <f t="shared" si="1"/>
        <v>0</v>
      </c>
      <c r="E20" s="72">
        <f t="shared" si="2"/>
        <v>0</v>
      </c>
      <c r="F20" s="1"/>
      <c r="G20" s="99" t="b">
        <f>IF('Placement régulier'!$B$18="Après-midi continu",1)</f>
        <v>0</v>
      </c>
      <c r="H20" s="100" t="b">
        <f>IF('Placement régulier'!$B$19="Après-midi continu",1)</f>
        <v>0</v>
      </c>
      <c r="I20" s="100" t="b">
        <f>IF('Placement régulier'!$B$20="Après-midi continu",1)</f>
        <v>0</v>
      </c>
      <c r="J20" s="100" t="b">
        <f>IF('Placement régulier'!$B$21="Après-midi continu",1)</f>
        <v>0</v>
      </c>
      <c r="K20" s="101" t="b">
        <f>IF('Placement régulier'!$B$22="Après-midi continu",1)</f>
        <v>0</v>
      </c>
      <c r="M20" s="99" t="b">
        <f>IF('Placement régulier'!$D$18="Après-midi continu",1)</f>
        <v>0</v>
      </c>
      <c r="N20" s="100" t="b">
        <f>IF('Placement régulier'!$D$19="Après-midi continu",1)</f>
        <v>0</v>
      </c>
      <c r="O20" s="100" t="b">
        <f>IF('Placement régulier'!$D$20="Après-midi continu",1)</f>
        <v>0</v>
      </c>
      <c r="P20" s="100" t="b">
        <f>IF('Placement régulier'!$D$21="Après-midi continu",1)</f>
        <v>0</v>
      </c>
      <c r="Q20" s="101" t="b">
        <f>IF('Placement régulier'!$D$22="Après-midi continu",1)</f>
        <v>0</v>
      </c>
      <c r="S20" s="99" t="b">
        <f>IF('Placement régulier'!$F$18="Après-midi continu",1)</f>
        <v>0</v>
      </c>
      <c r="T20" s="100" t="b">
        <f>IF('Placement régulier'!$F$19="Après-midi continu",1)</f>
        <v>0</v>
      </c>
      <c r="U20" s="100" t="b">
        <f>IF('Placement régulier'!$F$20="Après-midi continu",1)</f>
        <v>0</v>
      </c>
      <c r="V20" s="100" t="b">
        <f>IF('Placement régulier'!$F$21="Après-midi continu",1)</f>
        <v>0</v>
      </c>
      <c r="W20" s="101" t="b">
        <f>IF('Placement régulier'!$F$22="Après-midi continu",1)</f>
        <v>0</v>
      </c>
    </row>
    <row r="21" spans="1:23" ht="12.75" x14ac:dyDescent="0.2">
      <c r="A21" s="2" t="s">
        <v>18</v>
      </c>
      <c r="B21" s="20">
        <v>0.7</v>
      </c>
      <c r="C21" s="72">
        <f t="shared" si="0"/>
        <v>0</v>
      </c>
      <c r="D21" s="72">
        <f t="shared" si="1"/>
        <v>0</v>
      </c>
      <c r="E21" s="72">
        <f t="shared" si="2"/>
        <v>0</v>
      </c>
      <c r="F21" s="1"/>
      <c r="G21" s="99" t="b">
        <f>IF('Placement régulier'!$B$18="Matin avant l'école + midi",1)</f>
        <v>0</v>
      </c>
      <c r="H21" s="100" t="b">
        <f>IF('Placement régulier'!$B$19="Matin avant l'école + midi",1)</f>
        <v>0</v>
      </c>
      <c r="I21" s="100" t="b">
        <f>IF('Placement régulier'!$B$20="Matin avant l'école + midi",1)</f>
        <v>0</v>
      </c>
      <c r="J21" s="100" t="b">
        <f>IF('Placement régulier'!$B$21="Matin avant l'école + midi",1)</f>
        <v>0</v>
      </c>
      <c r="K21" s="101" t="b">
        <f>IF('Placement régulier'!$B$22="Matin avant l'école + midi",1)</f>
        <v>0</v>
      </c>
      <c r="M21" s="99" t="b">
        <f>IF('Placement régulier'!$D$18="Matin avant l'école + midi",1)</f>
        <v>0</v>
      </c>
      <c r="N21" s="100" t="b">
        <f>IF('Placement régulier'!$D$19="Matin avant l'école + midi",1)</f>
        <v>0</v>
      </c>
      <c r="O21" s="100" t="b">
        <f>IF('Placement régulier'!$D$20="Matin avant l'école + midi",1)</f>
        <v>0</v>
      </c>
      <c r="P21" s="100" t="b">
        <f>IF('Placement régulier'!$D$21="Matin avant l'école + midi",1)</f>
        <v>0</v>
      </c>
      <c r="Q21" s="101" t="b">
        <f>IF('Placement régulier'!$D$22="Matin avant l'école + midi",1)</f>
        <v>0</v>
      </c>
      <c r="S21" s="99" t="b">
        <f>IF('Placement régulier'!$F$18="Matin avant l'école + midi",1)</f>
        <v>0</v>
      </c>
      <c r="T21" s="100" t="b">
        <f>IF('Placement régulier'!$F$19="Matin avant l'école + midi",1)</f>
        <v>0</v>
      </c>
      <c r="U21" s="100" t="b">
        <f>IF('Placement régulier'!$F$20="Matin avant l'école + midi",1)</f>
        <v>0</v>
      </c>
      <c r="V21" s="100" t="b">
        <f>IF('Placement régulier'!$F$21="Matin avant l'école + midi",1)</f>
        <v>0</v>
      </c>
      <c r="W21" s="101" t="b">
        <f>IF('Placement régulier'!$F$22="Matin avant l'école + midi",1)</f>
        <v>0</v>
      </c>
    </row>
    <row r="22" spans="1:23" ht="12.75" x14ac:dyDescent="0.2">
      <c r="A22" s="2" t="s">
        <v>19</v>
      </c>
      <c r="B22" s="20">
        <v>0.75</v>
      </c>
      <c r="C22" s="72">
        <f t="shared" si="0"/>
        <v>0</v>
      </c>
      <c r="D22" s="72">
        <f t="shared" si="1"/>
        <v>0</v>
      </c>
      <c r="E22" s="72">
        <f t="shared" si="2"/>
        <v>0</v>
      </c>
      <c r="F22" s="1"/>
      <c r="G22" s="99" t="b">
        <f>IF('Placement régulier'!$B$18="Midi + après-midi",1)</f>
        <v>0</v>
      </c>
      <c r="H22" s="100" t="b">
        <f>IF('Placement régulier'!$B$19="Midi + après-midi",1)</f>
        <v>0</v>
      </c>
      <c r="I22" s="100" t="b">
        <f>IF('Placement régulier'!$B$20="Midi + après-midi",1)</f>
        <v>0</v>
      </c>
      <c r="J22" s="100" t="b">
        <f>IF('Placement régulier'!$B$21="Midi + après-midi",1)</f>
        <v>0</v>
      </c>
      <c r="K22" s="101" t="b">
        <f>IF('Placement régulier'!$B$22="Midi + après-midi",1)</f>
        <v>0</v>
      </c>
      <c r="M22" s="99" t="b">
        <f>IF('Placement régulier'!$D$18="Midi + après-midi",1)</f>
        <v>0</v>
      </c>
      <c r="N22" s="100" t="b">
        <f>IF('Placement régulier'!$D$19="Midi + après-midi",1)</f>
        <v>0</v>
      </c>
      <c r="O22" s="100" t="b">
        <f>IF('Placement régulier'!$D$20="Midi + après-midi",1)</f>
        <v>0</v>
      </c>
      <c r="P22" s="100" t="b">
        <f>IF('Placement régulier'!$D$21="Midi + après-midi",1)</f>
        <v>0</v>
      </c>
      <c r="Q22" s="101" t="b">
        <f>IF('Placement régulier'!$D$22="Midi + après-midi",1)</f>
        <v>0</v>
      </c>
      <c r="S22" s="99" t="b">
        <f>IF('Placement régulier'!$F$18="Midi + après-midi",1)</f>
        <v>0</v>
      </c>
      <c r="T22" s="100" t="b">
        <f>IF('Placement régulier'!$F$19="Midi + après-midi",1)</f>
        <v>0</v>
      </c>
      <c r="U22" s="100" t="b">
        <f>IF('Placement régulier'!$F$20="Midi + après-midi",1)</f>
        <v>0</v>
      </c>
      <c r="V22" s="100" t="b">
        <f>IF('Placement régulier'!$F$21="Midi + après-midi",1)</f>
        <v>0</v>
      </c>
      <c r="W22" s="101" t="b">
        <f>IF('Placement régulier'!$F$22="Midi + après-midi",1)</f>
        <v>0</v>
      </c>
    </row>
    <row r="23" spans="1:23" ht="12.75" x14ac:dyDescent="0.2">
      <c r="A23" s="2" t="s">
        <v>20</v>
      </c>
      <c r="B23" s="20">
        <v>0.85</v>
      </c>
      <c r="C23" s="72">
        <f t="shared" si="0"/>
        <v>0</v>
      </c>
      <c r="D23" s="72">
        <f t="shared" si="1"/>
        <v>0</v>
      </c>
      <c r="E23" s="72">
        <f t="shared" si="2"/>
        <v>0</v>
      </c>
      <c r="F23" s="1"/>
      <c r="G23" s="99" t="b">
        <f>IF('Placement régulier'!$B$18="Matin continu + après-midi continu",1)</f>
        <v>0</v>
      </c>
      <c r="H23" s="100" t="b">
        <f>IF('Placement régulier'!$B$19="Matin continu + après-midi continu",1)</f>
        <v>0</v>
      </c>
      <c r="I23" s="100" t="b">
        <f>IF('Placement régulier'!$B$20="Matin continu + après-midi continu",1)</f>
        <v>0</v>
      </c>
      <c r="J23" s="100" t="b">
        <f>IF('Placement régulier'!$B$21="Matin continu + après-midi continu",1)</f>
        <v>0</v>
      </c>
      <c r="K23" s="101" t="b">
        <f>IF('Placement régulier'!$B$22="Matin continu + après-midi continu",1)</f>
        <v>0</v>
      </c>
      <c r="M23" s="99" t="b">
        <f>IF('Placement régulier'!$D$18="Matin continu + après-midi continu",1)</f>
        <v>0</v>
      </c>
      <c r="N23" s="100" t="b">
        <f>IF('Placement régulier'!$D$19="Matin continu + après-midi continu",1)</f>
        <v>0</v>
      </c>
      <c r="O23" s="100" t="b">
        <f>IF('Placement régulier'!$D$20="Matin continu + après-midi continu",1)</f>
        <v>0</v>
      </c>
      <c r="P23" s="100" t="b">
        <f>IF('Placement régulier'!$D$21="Matin continu + après-midi continu",1)</f>
        <v>0</v>
      </c>
      <c r="Q23" s="101" t="b">
        <f>IF('Placement régulier'!$D$22="Matin continu + après-midi continu",1)</f>
        <v>0</v>
      </c>
      <c r="S23" s="99" t="b">
        <f>IF('Placement régulier'!$F$18="Matin continu + après-midi continu",1)</f>
        <v>0</v>
      </c>
      <c r="T23" s="100" t="b">
        <f>IF('Placement régulier'!$F$19="Matin continu + après-midi continu",1)</f>
        <v>0</v>
      </c>
      <c r="U23" s="100" t="b">
        <f>IF('Placement régulier'!$F$20="Matin continu + après-midi continu",1)</f>
        <v>0</v>
      </c>
      <c r="V23" s="100" t="b">
        <f>IF('Placement régulier'!$F$21="Matin continu + après-midi continu",1)</f>
        <v>0</v>
      </c>
      <c r="W23" s="101" t="b">
        <f>IF('Placement régulier'!$F$22="Matin continu + après-midi continu",1)</f>
        <v>0</v>
      </c>
    </row>
    <row r="24" spans="1:23" ht="13.5" thickBot="1" x14ac:dyDescent="0.25">
      <c r="A24" s="2" t="s">
        <v>0</v>
      </c>
      <c r="B24" s="20">
        <v>1</v>
      </c>
      <c r="C24" s="72">
        <f t="shared" si="0"/>
        <v>0</v>
      </c>
      <c r="D24" s="72">
        <f t="shared" si="1"/>
        <v>0</v>
      </c>
      <c r="E24" s="72">
        <f t="shared" si="2"/>
        <v>0</v>
      </c>
      <c r="F24" s="1"/>
      <c r="G24" s="102" t="b">
        <f>IF('Placement régulier'!$B$18="Journée complète : matin + midi + après-midi",1)</f>
        <v>0</v>
      </c>
      <c r="H24" s="103" t="b">
        <f>IF('Placement régulier'!$B$19="Journée complète : matin + midi + après-midi",1)</f>
        <v>0</v>
      </c>
      <c r="I24" s="103" t="b">
        <f>IF('Placement régulier'!$B$20="Journée complète : matin + midi + après-midi",1)</f>
        <v>0</v>
      </c>
      <c r="J24" s="103" t="b">
        <f>IF('Placement régulier'!$B$21="Journée complète : matin + midi + après-midi",1)</f>
        <v>0</v>
      </c>
      <c r="K24" s="104" t="b">
        <f>IF('Placement régulier'!$B$22="Journée complète : matin + midi + après-midi",1)</f>
        <v>0</v>
      </c>
      <c r="M24" s="102" t="b">
        <f>IF('Placement régulier'!$D$18="Journée complète : matin + midi + après-midi",1)</f>
        <v>0</v>
      </c>
      <c r="N24" s="103" t="b">
        <f>IF('Placement régulier'!$D$19="Journée complète : matin + midi + après-midi",1)</f>
        <v>0</v>
      </c>
      <c r="O24" s="103" t="b">
        <f>IF('Placement régulier'!$D$20="Journée complète : matin + midi + après-midi",1)</f>
        <v>0</v>
      </c>
      <c r="P24" s="103" t="b">
        <f>IF('Placement régulier'!$D$21="Journée complète : matin + midi + après-midi",1)</f>
        <v>0</v>
      </c>
      <c r="Q24" s="104" t="b">
        <f>IF('Placement régulier'!$D$22="Journée complète : matin + midi + après-midi",1)</f>
        <v>0</v>
      </c>
      <c r="S24" s="102" t="b">
        <f>IF('Placement régulier'!$F$18="Journée complète : matin + midi + après-midi",1)</f>
        <v>0</v>
      </c>
      <c r="T24" s="103" t="b">
        <f>IF('Placement régulier'!$F$19="Journée complète : matin + midi + après-midi",1)</f>
        <v>0</v>
      </c>
      <c r="U24" s="103" t="b">
        <f>IF('Placement régulier'!$F$20="Journée complète : matin + midi + après-midi",1)</f>
        <v>0</v>
      </c>
      <c r="V24" s="103" t="b">
        <f>IF('Placement régulier'!$F$21="Journée complète : matin + midi + après-midi",1)</f>
        <v>0</v>
      </c>
      <c r="W24" s="104" t="b">
        <f>IF('Placement régulier'!$F$22="Journée complète : matin + midi + après-midi",1)</f>
        <v>0</v>
      </c>
    </row>
    <row r="25" spans="1:23" ht="12.75" x14ac:dyDescent="0.2">
      <c r="A25" s="2"/>
      <c r="B25"/>
      <c r="C25"/>
      <c r="D25"/>
      <c r="E25"/>
      <c r="F25" s="1"/>
      <c r="G25" s="1"/>
      <c r="H25" s="1"/>
      <c r="I25" s="1"/>
    </row>
    <row r="26" spans="1:23" ht="13.5" thickBot="1" x14ac:dyDescent="0.25">
      <c r="A26" s="2"/>
      <c r="B26"/>
      <c r="C26"/>
      <c r="D26"/>
      <c r="E26"/>
      <c r="F26" s="1"/>
      <c r="G26" s="1"/>
      <c r="H26" s="1"/>
      <c r="I26" s="1"/>
    </row>
    <row r="27" spans="1:23" ht="16.5" thickBot="1" x14ac:dyDescent="0.3">
      <c r="A27" s="38" t="s">
        <v>30</v>
      </c>
      <c r="B27" s="36"/>
      <c r="C27" s="37">
        <f>'Facture Total'!B3</f>
        <v>0</v>
      </c>
      <c r="D27"/>
      <c r="E27" s="69"/>
      <c r="F27" s="1"/>
      <c r="G27" s="1"/>
      <c r="H27" s="1"/>
      <c r="I27" s="1"/>
    </row>
    <row r="28" spans="1:23" ht="12.75" x14ac:dyDescent="0.2">
      <c r="A28" s="2"/>
      <c r="B28"/>
      <c r="C28"/>
      <c r="D28"/>
      <c r="E28" s="69"/>
      <c r="F28" s="69"/>
      <c r="G28" s="1"/>
      <c r="H28"/>
      <c r="I28"/>
    </row>
    <row r="29" spans="1:23" ht="12.75" x14ac:dyDescent="0.2">
      <c r="A29" s="32" t="s">
        <v>49</v>
      </c>
      <c r="B29"/>
      <c r="C29"/>
      <c r="D29"/>
      <c r="E29"/>
      <c r="F29"/>
      <c r="G29"/>
      <c r="H29"/>
      <c r="I29"/>
    </row>
    <row r="30" spans="1:23" x14ac:dyDescent="0.2">
      <c r="G30" s="70"/>
    </row>
    <row r="33" spans="3:5" x14ac:dyDescent="0.2">
      <c r="E33" s="22"/>
    </row>
    <row r="35" spans="3:5" x14ac:dyDescent="0.2">
      <c r="C35" s="70"/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8:F8"/>
    <mergeCell ref="A9:F9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I28"/>
  <sheetViews>
    <sheetView windowProtection="1" workbookViewId="0">
      <selection activeCell="B26" sqref="B26"/>
    </sheetView>
  </sheetViews>
  <sheetFormatPr baseColWidth="10" defaultRowHeight="12.75" x14ac:dyDescent="0.2"/>
  <cols>
    <col min="1" max="1" width="35.5703125" customWidth="1"/>
    <col min="3" max="3" width="9" customWidth="1"/>
  </cols>
  <sheetData>
    <row r="4" spans="1:9" x14ac:dyDescent="0.2">
      <c r="A4" s="7" t="s">
        <v>5</v>
      </c>
      <c r="C4" s="6" t="s">
        <v>25</v>
      </c>
      <c r="D4" s="3"/>
      <c r="E4" s="4"/>
    </row>
    <row r="5" spans="1:9" x14ac:dyDescent="0.2">
      <c r="C5" s="29" t="s">
        <v>26</v>
      </c>
      <c r="D5" s="30" t="s">
        <v>2</v>
      </c>
      <c r="E5" s="31" t="s">
        <v>3</v>
      </c>
      <c r="F5" s="5" t="s">
        <v>1</v>
      </c>
      <c r="G5" t="str">
        <f>D5</f>
        <v>Enfant 2</v>
      </c>
      <c r="H5" t="s">
        <v>4</v>
      </c>
    </row>
    <row r="7" spans="1:9" x14ac:dyDescent="0.2">
      <c r="A7" s="2" t="s">
        <v>11</v>
      </c>
      <c r="B7" s="20">
        <v>0.2</v>
      </c>
      <c r="C7" s="24" t="b">
        <f>IF('Calculette - revenus parents'!$C$12="A",'Calculette - revenus parents'!C14,IF('Calculette - revenus parents'!C14&gt;0,0))</f>
        <v>0</v>
      </c>
      <c r="D7" s="24" t="b">
        <f>IF('Calculette - revenus parents'!$D$12="A",'Calculette - revenus parents'!D14,IF('Calculette - revenus parents'!D14&gt;0,0))</f>
        <v>0</v>
      </c>
      <c r="E7" s="24" t="b">
        <f>IF('Calculette - revenus parents'!$E$12="A",'Calculette - revenus parents'!E14,IF('Calculette - revenus parents'!E14&gt;0,0))</f>
        <v>0</v>
      </c>
      <c r="F7" s="1">
        <f>('Calculette - revenus parents'!$D$3*Préscolaire!B7)*(4*Préscolaire!C7)</f>
        <v>0</v>
      </c>
      <c r="G7" s="1">
        <f>(('Calculette - revenus parents'!$D$3/100*80)*B7)*(4*Préscolaire!D7)</f>
        <v>0</v>
      </c>
      <c r="H7" s="1">
        <f>(('Calculette - revenus parents'!$D$3/100*50)*B7)*(E7*4)</f>
        <v>0</v>
      </c>
      <c r="I7" s="1"/>
    </row>
    <row r="8" spans="1:9" ht="14.25" customHeight="1" x14ac:dyDescent="0.2">
      <c r="A8" s="2" t="s">
        <v>12</v>
      </c>
      <c r="B8" s="20">
        <v>0.6</v>
      </c>
      <c r="C8" s="24" t="b">
        <f>IF('Calculette - revenus parents'!$C$12="A",'Calculette - revenus parents'!C15,IF('Calculette - revenus parents'!C15&gt;0,0))</f>
        <v>0</v>
      </c>
      <c r="D8" s="24" t="b">
        <f>IF('Calculette - revenus parents'!$D$12="A",'Calculette - revenus parents'!D15,IF('Calculette - revenus parents'!D15&gt;0,0))</f>
        <v>0</v>
      </c>
      <c r="E8" s="24" t="b">
        <f>IF('Calculette - revenus parents'!$E$12="A",'Calculette - revenus parents'!E15,IF('Calculette - revenus parents'!E15&gt;0,0))</f>
        <v>0</v>
      </c>
      <c r="F8" s="1">
        <f>('Calculette - revenus parents'!$D$3*Préscolaire!B8)*(4*Préscolaire!C8)</f>
        <v>0</v>
      </c>
      <c r="G8" s="1">
        <f>(('Calculette - revenus parents'!$D$3/100*80)*B8)*(4*Préscolaire!D8)</f>
        <v>0</v>
      </c>
      <c r="H8" s="1">
        <f>(('Calculette - revenus parents'!$D$3/100*50)*B8)*(E8*4)</f>
        <v>0</v>
      </c>
      <c r="I8" s="1"/>
    </row>
    <row r="9" spans="1:9" x14ac:dyDescent="0.2">
      <c r="A9" s="2" t="s">
        <v>13</v>
      </c>
      <c r="B9" s="20">
        <v>0.6</v>
      </c>
      <c r="C9" s="24" t="b">
        <f>IF('Calculette - revenus parents'!$C$12="A",'Calculette - revenus parents'!C16,IF('Calculette - revenus parents'!C16&gt;0,0))</f>
        <v>0</v>
      </c>
      <c r="D9" s="24" t="b">
        <f>IF('Calculette - revenus parents'!$D$12="A",'Calculette - revenus parents'!D16,IF('Calculette - revenus parents'!D16&gt;0,0))</f>
        <v>0</v>
      </c>
      <c r="E9" s="24" t="b">
        <f>IF('Calculette - revenus parents'!$E$12="A",'Calculette - revenus parents'!E16,IF('Calculette - revenus parents'!E16&gt;0,0))</f>
        <v>0</v>
      </c>
      <c r="F9" s="1">
        <f>('Calculette - revenus parents'!$D$3*Préscolaire!B9)*(4*Préscolaire!C9)</f>
        <v>0</v>
      </c>
      <c r="G9" s="1">
        <f>(('Calculette - revenus parents'!$D$3/100*80)*B9)*(4*Préscolaire!D9)</f>
        <v>0</v>
      </c>
      <c r="H9" s="1">
        <f>(('Calculette - revenus parents'!$D$3/100*50)*B9)*(E9*4)</f>
        <v>0</v>
      </c>
      <c r="I9" s="1"/>
    </row>
    <row r="10" spans="1:9" x14ac:dyDescent="0.2">
      <c r="A10" s="2" t="s">
        <v>14</v>
      </c>
      <c r="B10" s="20">
        <v>0.5</v>
      </c>
      <c r="C10" s="24" t="b">
        <f>IF('Calculette - revenus parents'!$C$12="A",'Calculette - revenus parents'!C17,IF('Calculette - revenus parents'!C17&gt;0,0))</f>
        <v>0</v>
      </c>
      <c r="D10" s="24" t="b">
        <f>IF('Calculette - revenus parents'!$D$12="A",'Calculette - revenus parents'!D17,IF('Calculette - revenus parents'!D17&gt;0,0))</f>
        <v>0</v>
      </c>
      <c r="E10" s="24" t="b">
        <f>IF('Calculette - revenus parents'!$E$12="A",'Calculette - revenus parents'!E17,IF('Calculette - revenus parents'!E17&gt;0,0))</f>
        <v>0</v>
      </c>
      <c r="F10" s="1">
        <f>('Calculette - revenus parents'!$D$3*Préscolaire!B10)*(4*Préscolaire!C10)</f>
        <v>0</v>
      </c>
      <c r="G10" s="1">
        <f>(('Calculette - revenus parents'!$D$3/100*80)*B10)*(4*Préscolaire!D10)</f>
        <v>0</v>
      </c>
      <c r="H10" s="1">
        <f>(('Calculette - revenus parents'!$D$3/100*50)*B10)*(E10*4)</f>
        <v>0</v>
      </c>
      <c r="I10" s="1"/>
    </row>
    <row r="11" spans="1:9" x14ac:dyDescent="0.2">
      <c r="A11" s="2" t="s">
        <v>15</v>
      </c>
      <c r="B11" s="20">
        <v>0.3</v>
      </c>
      <c r="C11" s="24" t="b">
        <f>IF('Calculette - revenus parents'!$C$12="A",'Calculette - revenus parents'!C18,IF('Calculette - revenus parents'!C18&gt;0,0))</f>
        <v>0</v>
      </c>
      <c r="D11" s="24" t="b">
        <f>IF('Calculette - revenus parents'!$D$12="A",'Calculette - revenus parents'!D18,IF('Calculette - revenus parents'!D18&gt;0,0))</f>
        <v>0</v>
      </c>
      <c r="E11" s="24" t="b">
        <f>IF('Calculette - revenus parents'!$E$12="A",'Calculette - revenus parents'!E18,IF('Calculette - revenus parents'!E18&gt;0,0))</f>
        <v>0</v>
      </c>
      <c r="F11" s="1">
        <f>('Calculette - revenus parents'!$D$3*Préscolaire!B11)*(4*Préscolaire!C11)</f>
        <v>0</v>
      </c>
      <c r="G11" s="1">
        <f>(('Calculette - revenus parents'!$D$3/100*80)*B11)*(4*Préscolaire!D11)</f>
        <v>0</v>
      </c>
      <c r="H11" s="1">
        <f>(('Calculette - revenus parents'!$D$3/100*50)*B11)*(E11*4)</f>
        <v>0</v>
      </c>
      <c r="I11" s="1"/>
    </row>
    <row r="12" spans="1:9" x14ac:dyDescent="0.2">
      <c r="A12" s="2" t="s">
        <v>16</v>
      </c>
      <c r="B12" s="20">
        <v>0.3</v>
      </c>
      <c r="C12" s="24" t="b">
        <f>IF('Calculette - revenus parents'!$C$12="A",'Calculette - revenus parents'!C19,IF('Calculette - revenus parents'!C19&gt;0,0))</f>
        <v>0</v>
      </c>
      <c r="D12" s="24" t="b">
        <f>IF('Calculette - revenus parents'!$D$12="A",'Calculette - revenus parents'!D19,IF('Calculette - revenus parents'!D19&gt;0,0))</f>
        <v>0</v>
      </c>
      <c r="E12" s="24" t="b">
        <f>IF('Calculette - revenus parents'!$E$12="A",'Calculette - revenus parents'!E19,IF('Calculette - revenus parents'!E19&gt;0,0))</f>
        <v>0</v>
      </c>
      <c r="F12" s="1">
        <f>('Calculette - revenus parents'!$D$3*Préscolaire!B12)*(4*Préscolaire!C12)</f>
        <v>0</v>
      </c>
      <c r="G12" s="1">
        <f>(('Calculette - revenus parents'!$D$3/100*80)*B12)*(4*Préscolaire!D12)</f>
        <v>0</v>
      </c>
      <c r="H12" s="1">
        <f>(('Calculette - revenus parents'!$D$3/100*50)*B12)*(E12*4)</f>
        <v>0</v>
      </c>
      <c r="I12" s="1"/>
    </row>
    <row r="13" spans="1:9" x14ac:dyDescent="0.2">
      <c r="A13" s="2" t="s">
        <v>17</v>
      </c>
      <c r="B13" s="20">
        <v>0.6</v>
      </c>
      <c r="C13" s="24" t="b">
        <f>IF('Calculette - revenus parents'!$C$12="A",'Calculette - revenus parents'!C20,IF('Calculette - revenus parents'!C20&gt;0,0))</f>
        <v>0</v>
      </c>
      <c r="D13" s="24" t="b">
        <f>IF('Calculette - revenus parents'!$D$12="A",'Calculette - revenus parents'!D20,IF('Calculette - revenus parents'!D20&gt;0,0))</f>
        <v>0</v>
      </c>
      <c r="E13" s="24" t="b">
        <f>IF('Calculette - revenus parents'!$E$12="A",'Calculette - revenus parents'!E20,IF('Calculette - revenus parents'!E20&gt;0,0))</f>
        <v>0</v>
      </c>
      <c r="F13" s="1">
        <f>('Calculette - revenus parents'!$D$3*Préscolaire!B13)*(4*Préscolaire!C13)</f>
        <v>0</v>
      </c>
      <c r="G13" s="1">
        <f>(('Calculette - revenus parents'!$D$3/100*80)*B13)*(4*Préscolaire!D13)</f>
        <v>0</v>
      </c>
      <c r="H13" s="1">
        <f>(('Calculette - revenus parents'!$D$3/100*50)*B13)*(E13*4)</f>
        <v>0</v>
      </c>
      <c r="I13" s="1"/>
    </row>
    <row r="14" spans="1:9" x14ac:dyDescent="0.2">
      <c r="A14" s="2" t="s">
        <v>18</v>
      </c>
      <c r="B14" s="20">
        <v>0.7</v>
      </c>
      <c r="C14" s="24" t="b">
        <f>IF('Calculette - revenus parents'!$C$12="A",'Calculette - revenus parents'!C21,IF('Calculette - revenus parents'!C21&gt;0,0))</f>
        <v>0</v>
      </c>
      <c r="D14" s="24" t="b">
        <f>IF('Calculette - revenus parents'!$D$12="A",'Calculette - revenus parents'!D21,IF('Calculette - revenus parents'!D21&gt;0,0))</f>
        <v>0</v>
      </c>
      <c r="E14" s="24" t="b">
        <f>IF('Calculette - revenus parents'!$E$12="A",'Calculette - revenus parents'!E21,IF('Calculette - revenus parents'!E21&gt;0,0))</f>
        <v>0</v>
      </c>
      <c r="F14" s="1">
        <f>('Calculette - revenus parents'!$D$3*Préscolaire!B14)*(4*Préscolaire!C14)</f>
        <v>0</v>
      </c>
      <c r="G14" s="1">
        <f>(('Calculette - revenus parents'!$D$3/100*80)*B14)*(4*Préscolaire!D14)</f>
        <v>0</v>
      </c>
      <c r="H14" s="1">
        <f>(('Calculette - revenus parents'!$D$3/100*50)*B14)*(E14*4)</f>
        <v>0</v>
      </c>
      <c r="I14" s="1"/>
    </row>
    <row r="15" spans="1:9" x14ac:dyDescent="0.2">
      <c r="A15" s="2" t="s">
        <v>19</v>
      </c>
      <c r="B15" s="20">
        <v>0.75</v>
      </c>
      <c r="C15" s="24" t="b">
        <f>IF('Calculette - revenus parents'!$C$12="A",'Calculette - revenus parents'!C22,IF('Calculette - revenus parents'!C22&gt;0,0))</f>
        <v>0</v>
      </c>
      <c r="D15" s="24" t="b">
        <f>IF('Calculette - revenus parents'!$D$12="A",'Calculette - revenus parents'!D22,IF('Calculette - revenus parents'!D22&gt;0,0))</f>
        <v>0</v>
      </c>
      <c r="E15" s="24" t="b">
        <f>IF('Calculette - revenus parents'!$E$12="A",'Calculette - revenus parents'!E22,IF('Calculette - revenus parents'!E22&gt;0,0))</f>
        <v>0</v>
      </c>
      <c r="F15" s="1">
        <f>('Calculette - revenus parents'!$D$3*Préscolaire!B15)*(4*Préscolaire!C15)</f>
        <v>0</v>
      </c>
      <c r="G15" s="1">
        <f>(('Calculette - revenus parents'!$D$3/100*80)*B15)*(4*Préscolaire!D15)</f>
        <v>0</v>
      </c>
      <c r="H15" s="1">
        <f>(('Calculette - revenus parents'!$D$3/100*50)*B15)*(E15*4)</f>
        <v>0</v>
      </c>
      <c r="I15" s="1"/>
    </row>
    <row r="16" spans="1:9" x14ac:dyDescent="0.2">
      <c r="A16" s="2" t="s">
        <v>20</v>
      </c>
      <c r="B16" s="20">
        <v>0.85</v>
      </c>
      <c r="C16" s="24" t="b">
        <f>IF('Calculette - revenus parents'!$C$12="A",'Calculette - revenus parents'!C23,IF('Calculette - revenus parents'!C23&gt;0,0))</f>
        <v>0</v>
      </c>
      <c r="D16" s="24" t="b">
        <f>IF('Calculette - revenus parents'!$D$12="A",'Calculette - revenus parents'!D23,IF('Calculette - revenus parents'!D23&gt;0,0))</f>
        <v>0</v>
      </c>
      <c r="E16" s="24" t="b">
        <f>IF('Calculette - revenus parents'!$E$12="A",'Calculette - revenus parents'!E23,IF('Calculette - revenus parents'!E23&gt;0,0))</f>
        <v>0</v>
      </c>
      <c r="F16" s="1">
        <f>('Calculette - revenus parents'!$D$3*Préscolaire!B16)*(4*Préscolaire!C16)</f>
        <v>0</v>
      </c>
      <c r="G16" s="1">
        <f>(('Calculette - revenus parents'!$D$3/100*80)*B16)*(4*Préscolaire!D16)</f>
        <v>0</v>
      </c>
      <c r="H16" s="1">
        <f>(('Calculette - revenus parents'!$D$3/100*50)*B16)*(E16*4)</f>
        <v>0</v>
      </c>
      <c r="I16" s="1"/>
    </row>
    <row r="17" spans="1:9" ht="25.5" x14ac:dyDescent="0.2">
      <c r="A17" s="2" t="s">
        <v>0</v>
      </c>
      <c r="B17" s="20">
        <v>1</v>
      </c>
      <c r="C17" s="24" t="b">
        <f>IF('Calculette - revenus parents'!$C$12="A",'Calculette - revenus parents'!C24,IF('Calculette - revenus parents'!C24&gt;0,0))</f>
        <v>0</v>
      </c>
      <c r="D17" s="24" t="b">
        <f>IF('Calculette - revenus parents'!$D$12="A",'Calculette - revenus parents'!D24,IF('Calculette - revenus parents'!D24&gt;0,0))</f>
        <v>0</v>
      </c>
      <c r="E17" s="24" t="b">
        <f>IF('Calculette - revenus parents'!$E$12="A",'Calculette - revenus parents'!E24,IF('Calculette - revenus parents'!E24&gt;0,0))</f>
        <v>0</v>
      </c>
      <c r="F17" s="1">
        <f>('Calculette - revenus parents'!$D$3*Préscolaire!B17)*(4*Préscolaire!C17)</f>
        <v>0</v>
      </c>
      <c r="G17" s="1">
        <f>(('Calculette - revenus parents'!$D$3/100*80)*B17)*(4*Préscolaire!D17)</f>
        <v>0</v>
      </c>
      <c r="H17" s="1">
        <f>(('Calculette - revenus parents'!$D$3/100*50)*B17)*(E17*4)</f>
        <v>0</v>
      </c>
      <c r="I17" s="1"/>
    </row>
    <row r="18" spans="1:9" x14ac:dyDescent="0.2">
      <c r="A18" s="2"/>
      <c r="F18" s="1"/>
      <c r="G18" s="1"/>
      <c r="H18" s="1"/>
      <c r="I18" s="1"/>
    </row>
    <row r="19" spans="1:9" x14ac:dyDescent="0.2">
      <c r="A19" s="2"/>
      <c r="F19" s="1"/>
      <c r="G19" s="1"/>
      <c r="H19" s="1"/>
      <c r="I19" s="1"/>
    </row>
    <row r="20" spans="1:9" x14ac:dyDescent="0.2">
      <c r="A20" s="2"/>
      <c r="F20" s="1">
        <f>SUM(F7:F17)</f>
        <v>0</v>
      </c>
      <c r="G20" s="1">
        <f>SUM(G7:G17)</f>
        <v>0</v>
      </c>
      <c r="H20" s="1">
        <f>SUM(H7:H17)</f>
        <v>0</v>
      </c>
      <c r="I20" s="1">
        <f>SUM(F20:H20)</f>
        <v>0</v>
      </c>
    </row>
    <row r="21" spans="1:9" x14ac:dyDescent="0.2">
      <c r="A21" s="2"/>
    </row>
    <row r="22" spans="1:9" x14ac:dyDescent="0.2">
      <c r="A22" s="32" t="s">
        <v>27</v>
      </c>
    </row>
    <row r="23" spans="1:9" x14ac:dyDescent="0.2">
      <c r="A23" s="2"/>
    </row>
    <row r="24" spans="1:9" x14ac:dyDescent="0.2">
      <c r="A24" s="2"/>
    </row>
    <row r="25" spans="1:9" x14ac:dyDescent="0.2">
      <c r="A25" s="2"/>
    </row>
    <row r="26" spans="1:9" x14ac:dyDescent="0.2">
      <c r="A26" s="2"/>
    </row>
    <row r="27" spans="1:9" x14ac:dyDescent="0.2">
      <c r="A27" s="2"/>
    </row>
    <row r="28" spans="1:9" x14ac:dyDescent="0.2">
      <c r="A28" s="2"/>
    </row>
  </sheetData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8"/>
  <sheetViews>
    <sheetView windowProtection="1" workbookViewId="0">
      <selection activeCell="B26" sqref="B26"/>
    </sheetView>
  </sheetViews>
  <sheetFormatPr baseColWidth="10" defaultRowHeight="12.75" x14ac:dyDescent="0.2"/>
  <cols>
    <col min="1" max="1" width="38.28515625" customWidth="1"/>
    <col min="3" max="3" width="9" customWidth="1"/>
    <col min="13" max="13" width="13" bestFit="1" customWidth="1"/>
    <col min="21" max="21" width="11.42578125" customWidth="1"/>
  </cols>
  <sheetData>
    <row r="1" spans="1:18" ht="15.75" x14ac:dyDescent="0.25">
      <c r="J1" s="12"/>
      <c r="K1" s="8"/>
      <c r="L1" s="13"/>
      <c r="M1" s="17"/>
      <c r="N1" s="17"/>
      <c r="O1" s="17"/>
      <c r="P1" s="5"/>
      <c r="Q1" s="18"/>
      <c r="R1" s="18"/>
    </row>
    <row r="2" spans="1:18" ht="17.25" customHeight="1" x14ac:dyDescent="0.2">
      <c r="J2" s="15"/>
      <c r="K2" s="8"/>
      <c r="L2" s="13"/>
      <c r="M2" s="13"/>
      <c r="N2" s="13"/>
      <c r="O2" s="13"/>
      <c r="P2" s="14"/>
    </row>
    <row r="3" spans="1:18" ht="27" customHeight="1" x14ac:dyDescent="0.2">
      <c r="J3" s="16"/>
      <c r="K3" s="8"/>
      <c r="L3" s="13"/>
      <c r="M3" s="12"/>
      <c r="N3" s="12"/>
      <c r="O3" s="12"/>
      <c r="P3" s="14"/>
    </row>
    <row r="4" spans="1:18" x14ac:dyDescent="0.2">
      <c r="A4" s="7" t="s">
        <v>23</v>
      </c>
      <c r="C4" s="6" t="s">
        <v>25</v>
      </c>
      <c r="D4" s="3"/>
      <c r="E4" s="4"/>
      <c r="J4" s="14"/>
      <c r="K4" s="14"/>
      <c r="L4" s="14"/>
      <c r="M4" s="14"/>
      <c r="N4" s="14"/>
      <c r="O4" s="14"/>
      <c r="P4" s="14"/>
    </row>
    <row r="5" spans="1:18" x14ac:dyDescent="0.2">
      <c r="C5" s="29" t="s">
        <v>26</v>
      </c>
      <c r="D5" s="30" t="s">
        <v>2</v>
      </c>
      <c r="E5" s="31" t="s">
        <v>3</v>
      </c>
      <c r="F5" s="5" t="s">
        <v>1</v>
      </c>
      <c r="G5" t="str">
        <f>D5</f>
        <v>Enfant 2</v>
      </c>
      <c r="H5" t="s">
        <v>4</v>
      </c>
      <c r="J5" s="14"/>
      <c r="K5" s="14"/>
      <c r="L5" s="14"/>
      <c r="M5" s="14"/>
      <c r="N5" s="14"/>
      <c r="O5" s="14"/>
      <c r="P5" s="14"/>
    </row>
    <row r="7" spans="1:18" x14ac:dyDescent="0.2">
      <c r="A7" s="2" t="s">
        <v>11</v>
      </c>
      <c r="B7" s="20">
        <v>0.2</v>
      </c>
      <c r="C7" s="24" t="b">
        <f>IF('Calculette - revenus parents'!$C$12="B",'Calculette - revenus parents'!C14,IF('Calculette - revenus parents'!C14&gt;0,0))</f>
        <v>0</v>
      </c>
      <c r="D7" s="24" t="b">
        <f>IF('Calculette - revenus parents'!$D$12="B",'Calculette - revenus parents'!D14,IF('Calculette - revenus parents'!D14&gt;0,0))</f>
        <v>0</v>
      </c>
      <c r="E7" s="24" t="b">
        <f>IF('Calculette - revenus parents'!$E$12="B",'Calculette - revenus parents'!E14,IF('Calculette - revenus parents'!E14&gt;0,0))</f>
        <v>0</v>
      </c>
      <c r="F7" s="21">
        <f>('Calculette - revenus parents'!$E$3*'Parascolaire - Para 1'!B7)*('Parascolaire - Para 1'!C7*3.25)</f>
        <v>0</v>
      </c>
      <c r="G7" s="21">
        <f>((('Calculette - revenus parents'!$E$3/100*80)*B7))*(3.25*D7)</f>
        <v>0</v>
      </c>
      <c r="H7" s="21">
        <f>(('Calculette - revenus parents'!$E$3/100*50)*B7)*(3.25*E7)</f>
        <v>0</v>
      </c>
      <c r="I7" s="21"/>
    </row>
    <row r="8" spans="1:18" x14ac:dyDescent="0.2">
      <c r="A8" s="2" t="s">
        <v>12</v>
      </c>
      <c r="B8" s="20">
        <v>0.6</v>
      </c>
      <c r="C8" s="24" t="b">
        <f>IF('Calculette - revenus parents'!$C$12="B",'Calculette - revenus parents'!C15,IF('Calculette - revenus parents'!C15&gt;0,0))</f>
        <v>0</v>
      </c>
      <c r="D8" s="24" t="b">
        <f>IF('Calculette - revenus parents'!$D$12="B",'Calculette - revenus parents'!D15,IF('Calculette - revenus parents'!D15&gt;0,0))</f>
        <v>0</v>
      </c>
      <c r="E8" s="24" t="b">
        <f>IF('Calculette - revenus parents'!$E$12="B",'Calculette - revenus parents'!E15,IF('Calculette - revenus parents'!E15&gt;0,0))</f>
        <v>0</v>
      </c>
      <c r="F8" s="21">
        <f>('Calculette - revenus parents'!$E$3*'Parascolaire - Para 1'!B8)*('Parascolaire - Para 1'!C8*3.25)</f>
        <v>0</v>
      </c>
      <c r="G8" s="21">
        <f>((('Calculette - revenus parents'!$E$3/100*80)*B8))*(3.25*D8)</f>
        <v>0</v>
      </c>
      <c r="H8" s="21">
        <f>(('Calculette - revenus parents'!$E$3/100*50)*B8)*(3.25*E8)</f>
        <v>0</v>
      </c>
      <c r="I8" s="21"/>
    </row>
    <row r="9" spans="1:18" x14ac:dyDescent="0.2">
      <c r="A9" s="2" t="s">
        <v>13</v>
      </c>
      <c r="B9" s="20">
        <v>0.6</v>
      </c>
      <c r="C9" s="24" t="b">
        <f>IF('Calculette - revenus parents'!$C$12="B",'Calculette - revenus parents'!C16,IF('Calculette - revenus parents'!C16&gt;0,0))</f>
        <v>0</v>
      </c>
      <c r="D9" s="24" t="b">
        <f>IF('Calculette - revenus parents'!$D$12="B",'Calculette - revenus parents'!D16,IF('Calculette - revenus parents'!D16&gt;0,0))</f>
        <v>0</v>
      </c>
      <c r="E9" s="24" t="b">
        <f>IF('Calculette - revenus parents'!$E$12="B",'Calculette - revenus parents'!E16,IF('Calculette - revenus parents'!E16&gt;0,0))</f>
        <v>0</v>
      </c>
      <c r="F9" s="21">
        <f>('Calculette - revenus parents'!$E$3*'Parascolaire - Para 1'!B9)*('Parascolaire - Para 1'!C9*3.25)</f>
        <v>0</v>
      </c>
      <c r="G9" s="21">
        <f>((('Calculette - revenus parents'!$E$3/100*80)*B9))*(3.25*D9)</f>
        <v>0</v>
      </c>
      <c r="H9" s="21">
        <f>(('Calculette - revenus parents'!$E$3/100*50)*B9)*(3.25*E9)</f>
        <v>0</v>
      </c>
      <c r="I9" s="21"/>
    </row>
    <row r="10" spans="1:18" x14ac:dyDescent="0.2">
      <c r="A10" s="2" t="s">
        <v>14</v>
      </c>
      <c r="B10" s="20">
        <v>0.5</v>
      </c>
      <c r="C10" s="24" t="b">
        <f>IF('Calculette - revenus parents'!$C$12="B",'Calculette - revenus parents'!C17,IF('Calculette - revenus parents'!C17&gt;0,0))</f>
        <v>0</v>
      </c>
      <c r="D10" s="24" t="b">
        <f>IF('Calculette - revenus parents'!$D$12="B",'Calculette - revenus parents'!D17,IF('Calculette - revenus parents'!D17&gt;0,0))</f>
        <v>0</v>
      </c>
      <c r="E10" s="24" t="b">
        <f>IF('Calculette - revenus parents'!$E$12="B",'Calculette - revenus parents'!E17,IF('Calculette - revenus parents'!E17&gt;0,0))</f>
        <v>0</v>
      </c>
      <c r="F10" s="21">
        <f>('Calculette - revenus parents'!$E$3*'Parascolaire - Para 1'!B10)*('Parascolaire - Para 1'!C10*3.25)</f>
        <v>0</v>
      </c>
      <c r="G10" s="21">
        <f>((('Calculette - revenus parents'!$E$3/100*80)*B10))*(3.25*D10)</f>
        <v>0</v>
      </c>
      <c r="H10" s="21">
        <f>(('Calculette - revenus parents'!$E$3/100*50)*B10)*(3.25*E10)</f>
        <v>0</v>
      </c>
      <c r="I10" s="21"/>
    </row>
    <row r="11" spans="1:18" x14ac:dyDescent="0.2">
      <c r="A11" s="2" t="s">
        <v>15</v>
      </c>
      <c r="B11" s="20">
        <v>0.3</v>
      </c>
      <c r="C11" s="24" t="b">
        <f>IF('Calculette - revenus parents'!$C$12="B",'Calculette - revenus parents'!C18,IF('Calculette - revenus parents'!C18&gt;0,0))</f>
        <v>0</v>
      </c>
      <c r="D11" s="24" t="b">
        <f>IF('Calculette - revenus parents'!$D$12="B",'Calculette - revenus parents'!D18,IF('Calculette - revenus parents'!D18&gt;0,0))</f>
        <v>0</v>
      </c>
      <c r="E11" s="24" t="b">
        <f>IF('Calculette - revenus parents'!$E$12="B",'Calculette - revenus parents'!E18,IF('Calculette - revenus parents'!E18&gt;0,0))</f>
        <v>0</v>
      </c>
      <c r="F11" s="21">
        <f>('Calculette - revenus parents'!$E$3*'Parascolaire - Para 1'!B11)*('Parascolaire - Para 1'!C11*3.25)</f>
        <v>0</v>
      </c>
      <c r="G11" s="21">
        <f>((('Calculette - revenus parents'!$E$3/100*80)*B11))*(3.25*D11)</f>
        <v>0</v>
      </c>
      <c r="H11" s="21">
        <f>(('Calculette - revenus parents'!$E$3/100*50)*B11)*(3.25*E11)</f>
        <v>0</v>
      </c>
      <c r="I11" s="21"/>
    </row>
    <row r="12" spans="1:18" x14ac:dyDescent="0.2">
      <c r="A12" s="2" t="s">
        <v>16</v>
      </c>
      <c r="B12" s="20">
        <v>0.3</v>
      </c>
      <c r="C12" s="24" t="b">
        <f>IF('Calculette - revenus parents'!$C$12="B",'Calculette - revenus parents'!C19,IF('Calculette - revenus parents'!C19&gt;0,0))</f>
        <v>0</v>
      </c>
      <c r="D12" s="24" t="b">
        <f>IF('Calculette - revenus parents'!$D$12="B",'Calculette - revenus parents'!D19,IF('Calculette - revenus parents'!D19&gt;0,0))</f>
        <v>0</v>
      </c>
      <c r="E12" s="24" t="b">
        <f>IF('Calculette - revenus parents'!$E$12="B",'Calculette - revenus parents'!E19,IF('Calculette - revenus parents'!E19&gt;0,0))</f>
        <v>0</v>
      </c>
      <c r="F12" s="21">
        <f>('Calculette - revenus parents'!$E$3*'Parascolaire - Para 1'!B12)*('Parascolaire - Para 1'!C12*3.25)</f>
        <v>0</v>
      </c>
      <c r="G12" s="21">
        <f>((('Calculette - revenus parents'!$E$3/100*80)*B12))*(3.25*D12)</f>
        <v>0</v>
      </c>
      <c r="H12" s="21">
        <f>(('Calculette - revenus parents'!$E$3/100*50)*B12)*(3.25*E12)</f>
        <v>0</v>
      </c>
      <c r="I12" s="21"/>
    </row>
    <row r="13" spans="1:18" x14ac:dyDescent="0.2">
      <c r="A13" s="2" t="s">
        <v>17</v>
      </c>
      <c r="B13" s="20">
        <v>0.6</v>
      </c>
      <c r="C13" s="24" t="b">
        <f>IF('Calculette - revenus parents'!$C$12="B",'Calculette - revenus parents'!C20,IF('Calculette - revenus parents'!C20&gt;0,0))</f>
        <v>0</v>
      </c>
      <c r="D13" s="24" t="b">
        <f>IF('Calculette - revenus parents'!$D$12="B",'Calculette - revenus parents'!D20,IF('Calculette - revenus parents'!D20&gt;0,0))</f>
        <v>0</v>
      </c>
      <c r="E13" s="24" t="b">
        <f>IF('Calculette - revenus parents'!$E$12="B",'Calculette - revenus parents'!E20,IF('Calculette - revenus parents'!E20&gt;0,0))</f>
        <v>0</v>
      </c>
      <c r="F13" s="21">
        <f>('Calculette - revenus parents'!$E$3*'Parascolaire - Para 1'!B13)*('Parascolaire - Para 1'!C13*3.25)</f>
        <v>0</v>
      </c>
      <c r="G13" s="21">
        <f>((('Calculette - revenus parents'!$E$3/100*80)*B13))*(3.25*D13)</f>
        <v>0</v>
      </c>
      <c r="H13" s="21">
        <f>(('Calculette - revenus parents'!$E$3/100*50)*B13)*(3.25*E13)</f>
        <v>0</v>
      </c>
      <c r="I13" s="21"/>
    </row>
    <row r="14" spans="1:18" x14ac:dyDescent="0.2">
      <c r="A14" s="2" t="s">
        <v>18</v>
      </c>
      <c r="B14" s="20">
        <v>0.7</v>
      </c>
      <c r="C14" s="24" t="b">
        <f>IF('Calculette - revenus parents'!$C$12="B",'Calculette - revenus parents'!C21,IF('Calculette - revenus parents'!C21&gt;0,0))</f>
        <v>0</v>
      </c>
      <c r="D14" s="24" t="b">
        <f>IF('Calculette - revenus parents'!$D$12="B",'Calculette - revenus parents'!D21,IF('Calculette - revenus parents'!D21&gt;0,0))</f>
        <v>0</v>
      </c>
      <c r="E14" s="24" t="b">
        <f>IF('Calculette - revenus parents'!$E$12="B",'Calculette - revenus parents'!E21,IF('Calculette - revenus parents'!E21&gt;0,0))</f>
        <v>0</v>
      </c>
      <c r="F14" s="21">
        <f>('Calculette - revenus parents'!$E$3*'Parascolaire - Para 1'!B14)*('Parascolaire - Para 1'!C14*3.25)</f>
        <v>0</v>
      </c>
      <c r="G14" s="21">
        <f>((('Calculette - revenus parents'!$E$3/100*80)*B14))*(3.25*D14)</f>
        <v>0</v>
      </c>
      <c r="H14" s="21">
        <f>(('Calculette - revenus parents'!$E$3/100*50)*B14)*(3.25*E14)</f>
        <v>0</v>
      </c>
      <c r="I14" s="21"/>
    </row>
    <row r="15" spans="1:18" x14ac:dyDescent="0.2">
      <c r="A15" s="2" t="s">
        <v>19</v>
      </c>
      <c r="B15" s="20">
        <v>0.75</v>
      </c>
      <c r="C15" s="24" t="b">
        <f>IF('Calculette - revenus parents'!$C$12="B",'Calculette - revenus parents'!C22,IF('Calculette - revenus parents'!C22&gt;0,0))</f>
        <v>0</v>
      </c>
      <c r="D15" s="24" t="b">
        <f>IF('Calculette - revenus parents'!$D$12="B",'Calculette - revenus parents'!D22,IF('Calculette - revenus parents'!D22&gt;0,0))</f>
        <v>0</v>
      </c>
      <c r="E15" s="24" t="b">
        <f>IF('Calculette - revenus parents'!$E$12="B",'Calculette - revenus parents'!E22,IF('Calculette - revenus parents'!E22&gt;0,0))</f>
        <v>0</v>
      </c>
      <c r="F15" s="21">
        <f>('Calculette - revenus parents'!$E$3*'Parascolaire - Para 1'!B15)*('Parascolaire - Para 1'!C15*3.25)</f>
        <v>0</v>
      </c>
      <c r="G15" s="21">
        <f>((('Calculette - revenus parents'!$E$3/100*80)*B15))*(3.25*D15)</f>
        <v>0</v>
      </c>
      <c r="H15" s="21">
        <f>(('Calculette - revenus parents'!$E$3/100*50)*B15)*(3.25*E15)</f>
        <v>0</v>
      </c>
      <c r="I15" s="21"/>
    </row>
    <row r="16" spans="1:18" x14ac:dyDescent="0.2">
      <c r="A16" s="2" t="s">
        <v>20</v>
      </c>
      <c r="B16" s="20">
        <v>0.85</v>
      </c>
      <c r="C16" s="24" t="b">
        <f>IF('Calculette - revenus parents'!$C$12="B",'Calculette - revenus parents'!C23,IF('Calculette - revenus parents'!C23&gt;0,0))</f>
        <v>0</v>
      </c>
      <c r="D16" s="24" t="b">
        <f>IF('Calculette - revenus parents'!$D$12="B",'Calculette - revenus parents'!D23,IF('Calculette - revenus parents'!D23&gt;0,0))</f>
        <v>0</v>
      </c>
      <c r="E16" s="24" t="b">
        <f>IF('Calculette - revenus parents'!$E$12="B",'Calculette - revenus parents'!E23,IF('Calculette - revenus parents'!E23&gt;0,0))</f>
        <v>0</v>
      </c>
      <c r="F16" s="21">
        <f>('Calculette - revenus parents'!$E$3*'Parascolaire - Para 1'!B16)*('Parascolaire - Para 1'!C16*3.25)</f>
        <v>0</v>
      </c>
      <c r="G16" s="21">
        <f>((('Calculette - revenus parents'!$E$3/100*80)*B16))*(3.25*D16)</f>
        <v>0</v>
      </c>
      <c r="H16" s="21">
        <f>(('Calculette - revenus parents'!$E$3/100*50)*B16)*(3.25*E16)</f>
        <v>0</v>
      </c>
      <c r="I16" s="21"/>
    </row>
    <row r="17" spans="1:9" ht="23.25" customHeight="1" x14ac:dyDescent="0.2">
      <c r="A17" s="2" t="s">
        <v>0</v>
      </c>
      <c r="B17" s="20">
        <v>1</v>
      </c>
      <c r="C17" s="24" t="b">
        <f>IF('Calculette - revenus parents'!$C$12="B",'Calculette - revenus parents'!C24,IF('Calculette - revenus parents'!C24&gt;0,0))</f>
        <v>0</v>
      </c>
      <c r="D17" s="24" t="b">
        <f>IF('Calculette - revenus parents'!$D$12="B",'Calculette - revenus parents'!D24,IF('Calculette - revenus parents'!D24&gt;0,0))</f>
        <v>0</v>
      </c>
      <c r="E17" s="24" t="b">
        <f>IF('Calculette - revenus parents'!$E$12="B",'Calculette - revenus parents'!E24,IF('Calculette - revenus parents'!E24&gt;0,0))</f>
        <v>0</v>
      </c>
      <c r="F17" s="21">
        <f>('Calculette - revenus parents'!$E$3*'Parascolaire - Para 1'!B17)*('Parascolaire - Para 1'!C17*3.25)</f>
        <v>0</v>
      </c>
      <c r="G17" s="21">
        <f>((('Calculette - revenus parents'!$E$3/100*80)*B17))*(3.25*D17)</f>
        <v>0</v>
      </c>
      <c r="H17" s="21">
        <f>(('Calculette - revenus parents'!$E$3/100*50)*B17)*(3.25*E17)</f>
        <v>0</v>
      </c>
      <c r="I17" s="21"/>
    </row>
    <row r="18" spans="1:9" x14ac:dyDescent="0.2">
      <c r="A18" s="2"/>
      <c r="F18" s="21"/>
      <c r="G18" s="21"/>
      <c r="H18" s="21"/>
      <c r="I18" s="21"/>
    </row>
    <row r="19" spans="1:9" x14ac:dyDescent="0.2">
      <c r="A19" s="2"/>
      <c r="F19" s="21"/>
      <c r="G19" s="21"/>
      <c r="H19" s="21"/>
      <c r="I19" s="21"/>
    </row>
    <row r="20" spans="1:9" x14ac:dyDescent="0.2">
      <c r="A20" s="2"/>
      <c r="F20" s="21">
        <f>SUM(F7:F17)</f>
        <v>0</v>
      </c>
      <c r="G20" s="21">
        <f>SUM(G7:G17)</f>
        <v>0</v>
      </c>
      <c r="H20" s="21">
        <f>SUM(H7:H17)</f>
        <v>0</v>
      </c>
      <c r="I20" s="21">
        <f>SUM(F20:H20)</f>
        <v>0</v>
      </c>
    </row>
    <row r="21" spans="1:9" x14ac:dyDescent="0.2">
      <c r="A21" s="2"/>
    </row>
    <row r="22" spans="1:9" x14ac:dyDescent="0.2">
      <c r="A22" s="32" t="s">
        <v>27</v>
      </c>
    </row>
    <row r="23" spans="1:9" x14ac:dyDescent="0.2">
      <c r="A23" s="2"/>
    </row>
    <row r="24" spans="1:9" x14ac:dyDescent="0.2">
      <c r="A24" s="2"/>
    </row>
    <row r="25" spans="1:9" x14ac:dyDescent="0.2">
      <c r="A25" s="2"/>
    </row>
    <row r="26" spans="1:9" x14ac:dyDescent="0.2">
      <c r="A26" s="2"/>
    </row>
    <row r="27" spans="1:9" x14ac:dyDescent="0.2">
      <c r="A27" s="2"/>
    </row>
    <row r="28" spans="1:9" x14ac:dyDescent="0.2">
      <c r="A28" s="2"/>
    </row>
  </sheetData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8"/>
  <sheetViews>
    <sheetView windowProtection="1" workbookViewId="0">
      <selection activeCell="B26" sqref="B26"/>
    </sheetView>
  </sheetViews>
  <sheetFormatPr baseColWidth="10" defaultRowHeight="12.75" x14ac:dyDescent="0.2"/>
  <cols>
    <col min="1" max="1" width="36.85546875" customWidth="1"/>
    <col min="3" max="3" width="9" customWidth="1"/>
    <col min="13" max="13" width="13" bestFit="1" customWidth="1"/>
    <col min="21" max="21" width="11.42578125" customWidth="1"/>
  </cols>
  <sheetData>
    <row r="1" spans="1:18" ht="15.75" x14ac:dyDescent="0.25">
      <c r="J1" s="12"/>
      <c r="K1" s="8"/>
      <c r="L1" s="13"/>
      <c r="M1" s="17"/>
      <c r="N1" s="17"/>
      <c r="O1" s="17"/>
      <c r="P1" s="5"/>
      <c r="Q1" s="18"/>
      <c r="R1" s="18"/>
    </row>
    <row r="2" spans="1:18" ht="17.25" customHeight="1" x14ac:dyDescent="0.2">
      <c r="J2" s="15"/>
      <c r="K2" s="8"/>
      <c r="L2" s="13"/>
      <c r="M2" s="13"/>
      <c r="N2" s="13"/>
      <c r="O2" s="13"/>
      <c r="P2" s="14"/>
    </row>
    <row r="3" spans="1:18" ht="27" customHeight="1" x14ac:dyDescent="0.2">
      <c r="J3" s="16"/>
      <c r="K3" s="8"/>
      <c r="L3" s="13"/>
      <c r="M3" s="12"/>
      <c r="N3" s="12"/>
      <c r="O3" s="12"/>
      <c r="P3" s="14"/>
    </row>
    <row r="4" spans="1:18" x14ac:dyDescent="0.2">
      <c r="A4" s="7" t="s">
        <v>24</v>
      </c>
      <c r="C4" s="6" t="s">
        <v>25</v>
      </c>
      <c r="D4" s="3"/>
      <c r="E4" s="4"/>
      <c r="J4" s="14"/>
      <c r="K4" s="14"/>
      <c r="L4" s="14"/>
      <c r="M4" s="14"/>
      <c r="N4" s="14"/>
      <c r="O4" s="14"/>
      <c r="P4" s="14"/>
    </row>
    <row r="5" spans="1:18" x14ac:dyDescent="0.2">
      <c r="C5" s="29" t="s">
        <v>26</v>
      </c>
      <c r="D5" s="30" t="s">
        <v>2</v>
      </c>
      <c r="E5" s="31" t="s">
        <v>3</v>
      </c>
      <c r="F5" s="5" t="s">
        <v>1</v>
      </c>
      <c r="G5" t="str">
        <f>D5</f>
        <v>Enfant 2</v>
      </c>
      <c r="H5" t="s">
        <v>4</v>
      </c>
      <c r="J5" s="14"/>
      <c r="K5" s="14"/>
      <c r="L5" s="14"/>
      <c r="M5" s="14"/>
      <c r="N5" s="14"/>
      <c r="O5" s="14"/>
      <c r="P5" s="14"/>
    </row>
    <row r="7" spans="1:18" x14ac:dyDescent="0.2">
      <c r="A7" s="2" t="s">
        <v>11</v>
      </c>
      <c r="B7" s="20">
        <v>0.2</v>
      </c>
      <c r="C7" s="24" t="b">
        <f>IF('Calculette - revenus parents'!$C$12="C",'Calculette - revenus parents'!C14,IF('Calculette - revenus parents'!C14&gt;0,0))</f>
        <v>0</v>
      </c>
      <c r="D7" s="24" t="b">
        <f>IF('Calculette - revenus parents'!$D$12="C",'Calculette - revenus parents'!D14,IF('Calculette - revenus parents'!D14&gt;0,0))</f>
        <v>0</v>
      </c>
      <c r="E7" s="24" t="b">
        <f>IF('Calculette - revenus parents'!$E$12="C",'Calculette - revenus parents'!E14,IF('Calculette - revenus parents'!E14&gt;0,0))</f>
        <v>0</v>
      </c>
      <c r="F7" s="21">
        <f>('Calculette - revenus parents'!$F$3*B7)*(C7*3.25)</f>
        <v>0</v>
      </c>
      <c r="G7" s="21">
        <f>((('Calculette - revenus parents'!$F$3/100*80)*B7))*(3.25*D7)</f>
        <v>0</v>
      </c>
      <c r="H7" s="21">
        <f>(('Calculette - revenus parents'!$F$3/100*50)*B7)*(E7*3.25)</f>
        <v>0</v>
      </c>
      <c r="I7" s="21"/>
    </row>
    <row r="8" spans="1:18" x14ac:dyDescent="0.2">
      <c r="A8" s="2" t="s">
        <v>12</v>
      </c>
      <c r="B8" s="20">
        <v>0.6</v>
      </c>
      <c r="C8" s="24" t="b">
        <f>IF('Calculette - revenus parents'!$C$12="C",'Calculette - revenus parents'!C15,IF('Calculette - revenus parents'!C15&gt;0,0))</f>
        <v>0</v>
      </c>
      <c r="D8" s="24" t="b">
        <f>IF('Calculette - revenus parents'!$D$12="C",'Calculette - revenus parents'!D15,IF('Calculette - revenus parents'!D15&gt;0,0))</f>
        <v>0</v>
      </c>
      <c r="E8" s="24" t="b">
        <f>IF('Calculette - revenus parents'!$E$12="C",'Calculette - revenus parents'!E15,IF('Calculette - revenus parents'!E15&gt;0,0))</f>
        <v>0</v>
      </c>
      <c r="F8" s="21">
        <f>('Calculette - revenus parents'!$F$3*B8)*(C8*3.25)</f>
        <v>0</v>
      </c>
      <c r="G8" s="21">
        <f>((('Calculette - revenus parents'!$F$3/100*80)*B8))*(3.25*D8)</f>
        <v>0</v>
      </c>
      <c r="H8" s="21">
        <f>(('Calculette - revenus parents'!$F$3/100*50)*B8)*(E8*3.25)</f>
        <v>0</v>
      </c>
      <c r="I8" s="21"/>
    </row>
    <row r="9" spans="1:18" x14ac:dyDescent="0.2">
      <c r="A9" s="2" t="s">
        <v>13</v>
      </c>
      <c r="B9" s="20">
        <v>0.6</v>
      </c>
      <c r="C9" s="24" t="b">
        <f>IF('Calculette - revenus parents'!$C$12="C",'Calculette - revenus parents'!C16,IF('Calculette - revenus parents'!C16&gt;0,0))</f>
        <v>0</v>
      </c>
      <c r="D9" s="24" t="b">
        <f>IF('Calculette - revenus parents'!$D$12="C",'Calculette - revenus parents'!D16,IF('Calculette - revenus parents'!D16&gt;0,0))</f>
        <v>0</v>
      </c>
      <c r="E9" s="24" t="b">
        <f>IF('Calculette - revenus parents'!$E$12="C",'Calculette - revenus parents'!E16,IF('Calculette - revenus parents'!E16&gt;0,0))</f>
        <v>0</v>
      </c>
      <c r="F9" s="21">
        <f>('Calculette - revenus parents'!$F$3*B9)*(C9*3.25)</f>
        <v>0</v>
      </c>
      <c r="G9" s="21">
        <f>((('Calculette - revenus parents'!$F$3/100*80)*B9))*(3.25*D9)</f>
        <v>0</v>
      </c>
      <c r="H9" s="21">
        <f>(('Calculette - revenus parents'!$F$3/100*50)*B9)*(E9*3.25)</f>
        <v>0</v>
      </c>
      <c r="I9" s="21"/>
    </row>
    <row r="10" spans="1:18" x14ac:dyDescent="0.2">
      <c r="A10" s="2" t="s">
        <v>14</v>
      </c>
      <c r="B10" s="20">
        <v>0.5</v>
      </c>
      <c r="C10" s="24" t="b">
        <f>IF('Calculette - revenus parents'!$C$12="C",'Calculette - revenus parents'!C17,IF('Calculette - revenus parents'!C17&gt;0,0))</f>
        <v>0</v>
      </c>
      <c r="D10" s="24" t="b">
        <f>IF('Calculette - revenus parents'!$D$12="C",'Calculette - revenus parents'!D17,IF('Calculette - revenus parents'!D17&gt;0,0))</f>
        <v>0</v>
      </c>
      <c r="E10" s="24" t="b">
        <f>IF('Calculette - revenus parents'!$E$12="C",'Calculette - revenus parents'!E17,IF('Calculette - revenus parents'!E17&gt;0,0))</f>
        <v>0</v>
      </c>
      <c r="F10" s="21">
        <f>('Calculette - revenus parents'!$F$3*B10)*(C10*3.25)</f>
        <v>0</v>
      </c>
      <c r="G10" s="21">
        <f>((('Calculette - revenus parents'!$F$3/100*80)*B10))*(3.25*D10)</f>
        <v>0</v>
      </c>
      <c r="H10" s="21">
        <f>(('Calculette - revenus parents'!$F$3/100*50)*B10)*(E10*3.25)</f>
        <v>0</v>
      </c>
      <c r="I10" s="21"/>
    </row>
    <row r="11" spans="1:18" x14ac:dyDescent="0.2">
      <c r="A11" s="2" t="s">
        <v>15</v>
      </c>
      <c r="B11" s="20">
        <v>0.3</v>
      </c>
      <c r="C11" s="24" t="b">
        <f>IF('Calculette - revenus parents'!$C$12="C",'Calculette - revenus parents'!C18,IF('Calculette - revenus parents'!C18&gt;0,0))</f>
        <v>0</v>
      </c>
      <c r="D11" s="24" t="b">
        <f>IF('Calculette - revenus parents'!$D$12="C",'Calculette - revenus parents'!D18,IF('Calculette - revenus parents'!D18&gt;0,0))</f>
        <v>0</v>
      </c>
      <c r="E11" s="24" t="b">
        <f>IF('Calculette - revenus parents'!$E$12="C",'Calculette - revenus parents'!E18,IF('Calculette - revenus parents'!E18&gt;0,0))</f>
        <v>0</v>
      </c>
      <c r="F11" s="21">
        <f>('Calculette - revenus parents'!$F$3*B11)*(C11*3.25)</f>
        <v>0</v>
      </c>
      <c r="G11" s="21">
        <f>((('Calculette - revenus parents'!$F$3/100*80)*B11))*(3.25*D11)</f>
        <v>0</v>
      </c>
      <c r="H11" s="21">
        <f>(('Calculette - revenus parents'!$F$3/100*50)*B11)*(E11*3.25)</f>
        <v>0</v>
      </c>
      <c r="I11" s="21"/>
    </row>
    <row r="12" spans="1:18" x14ac:dyDescent="0.2">
      <c r="A12" s="2" t="s">
        <v>16</v>
      </c>
      <c r="B12" s="20">
        <v>0.3</v>
      </c>
      <c r="C12" s="24" t="b">
        <f>IF('Calculette - revenus parents'!$C$12="C",'Calculette - revenus parents'!C19,IF('Calculette - revenus parents'!C19&gt;0,0))</f>
        <v>0</v>
      </c>
      <c r="D12" s="24" t="b">
        <f>IF('Calculette - revenus parents'!$D$12="C",'Calculette - revenus parents'!D19,IF('Calculette - revenus parents'!D19&gt;0,0))</f>
        <v>0</v>
      </c>
      <c r="E12" s="24" t="b">
        <f>IF('Calculette - revenus parents'!$E$12="C",'Calculette - revenus parents'!E19,IF('Calculette - revenus parents'!E19&gt;0,0))</f>
        <v>0</v>
      </c>
      <c r="F12" s="21">
        <f>('Calculette - revenus parents'!$F$3*B12)*(C12*3.25)</f>
        <v>0</v>
      </c>
      <c r="G12" s="21">
        <f>((('Calculette - revenus parents'!$F$3/100*80)*B12))*(3.25*D12)</f>
        <v>0</v>
      </c>
      <c r="H12" s="21">
        <f>(('Calculette - revenus parents'!$F$3/100*50)*B12)*(E12*3.25)</f>
        <v>0</v>
      </c>
      <c r="I12" s="21"/>
    </row>
    <row r="13" spans="1:18" x14ac:dyDescent="0.2">
      <c r="A13" s="2" t="s">
        <v>17</v>
      </c>
      <c r="B13" s="20">
        <v>0.6</v>
      </c>
      <c r="C13" s="24" t="b">
        <f>IF('Calculette - revenus parents'!$C$12="C",'Calculette - revenus parents'!C20,IF('Calculette - revenus parents'!C20&gt;0,0))</f>
        <v>0</v>
      </c>
      <c r="D13" s="24" t="b">
        <f>IF('Calculette - revenus parents'!$D$12="C",'Calculette - revenus parents'!D20,IF('Calculette - revenus parents'!D20&gt;0,0))</f>
        <v>0</v>
      </c>
      <c r="E13" s="24" t="b">
        <f>IF('Calculette - revenus parents'!$E$12="C",'Calculette - revenus parents'!E20,IF('Calculette - revenus parents'!E20&gt;0,0))</f>
        <v>0</v>
      </c>
      <c r="F13" s="21">
        <f>('Calculette - revenus parents'!$F$3*B13)*(C13*3.25)</f>
        <v>0</v>
      </c>
      <c r="G13" s="21">
        <f>((('Calculette - revenus parents'!$F$3/100*80)*B13))*(3.25*D13)</f>
        <v>0</v>
      </c>
      <c r="H13" s="21">
        <f>(('Calculette - revenus parents'!$F$3/100*50)*B13)*(E13*3.25)</f>
        <v>0</v>
      </c>
      <c r="I13" s="21"/>
    </row>
    <row r="14" spans="1:18" x14ac:dyDescent="0.2">
      <c r="A14" s="2" t="s">
        <v>18</v>
      </c>
      <c r="B14" s="20">
        <v>0.7</v>
      </c>
      <c r="C14" s="24" t="b">
        <f>IF('Calculette - revenus parents'!$C$12="C",'Calculette - revenus parents'!C21,IF('Calculette - revenus parents'!C21&gt;0,0))</f>
        <v>0</v>
      </c>
      <c r="D14" s="24" t="b">
        <f>IF('Calculette - revenus parents'!$D$12="C",'Calculette - revenus parents'!D21,IF('Calculette - revenus parents'!D21&gt;0,0))</f>
        <v>0</v>
      </c>
      <c r="E14" s="24" t="b">
        <f>IF('Calculette - revenus parents'!$E$12="C",'Calculette - revenus parents'!E21,IF('Calculette - revenus parents'!E21&gt;0,0))</f>
        <v>0</v>
      </c>
      <c r="F14" s="21">
        <f>('Calculette - revenus parents'!$F$3*B14)*(C14*3.25)</f>
        <v>0</v>
      </c>
      <c r="G14" s="21">
        <f>((('Calculette - revenus parents'!$F$3/100*80)*B14))*(3.25*D14)</f>
        <v>0</v>
      </c>
      <c r="H14" s="21">
        <f>(('Calculette - revenus parents'!$F$3/100*50)*B14)*(E14*3.25)</f>
        <v>0</v>
      </c>
      <c r="I14" s="21"/>
    </row>
    <row r="15" spans="1:18" x14ac:dyDescent="0.2">
      <c r="A15" s="2" t="s">
        <v>19</v>
      </c>
      <c r="B15" s="20">
        <v>0.75</v>
      </c>
      <c r="C15" s="24" t="b">
        <f>IF('Calculette - revenus parents'!$C$12="C",'Calculette - revenus parents'!C22,IF('Calculette - revenus parents'!C22&gt;0,0))</f>
        <v>0</v>
      </c>
      <c r="D15" s="24" t="b">
        <f>IF('Calculette - revenus parents'!$D$12="C",'Calculette - revenus parents'!D22,IF('Calculette - revenus parents'!D22&gt;0,0))</f>
        <v>0</v>
      </c>
      <c r="E15" s="24" t="b">
        <f>IF('Calculette - revenus parents'!$E$12="C",'Calculette - revenus parents'!E22,IF('Calculette - revenus parents'!E22&gt;0,0))</f>
        <v>0</v>
      </c>
      <c r="F15" s="21">
        <f>('Calculette - revenus parents'!$F$3*B15)*(C15*3.25)</f>
        <v>0</v>
      </c>
      <c r="G15" s="21">
        <f>((('Calculette - revenus parents'!$F$3/100*80)*B15))*(3.25*D15)</f>
        <v>0</v>
      </c>
      <c r="H15" s="21">
        <f>(('Calculette - revenus parents'!$F$3/100*50)*B15)*(E15*3.25)</f>
        <v>0</v>
      </c>
      <c r="I15" s="21"/>
    </row>
    <row r="16" spans="1:18" x14ac:dyDescent="0.2">
      <c r="A16" s="2" t="s">
        <v>20</v>
      </c>
      <c r="B16" s="20">
        <v>0.85</v>
      </c>
      <c r="C16" s="24" t="b">
        <f>IF('Calculette - revenus parents'!$C$12="C",'Calculette - revenus parents'!C23,IF('Calculette - revenus parents'!C23&gt;0,0))</f>
        <v>0</v>
      </c>
      <c r="D16" s="24" t="b">
        <f>IF('Calculette - revenus parents'!$D$12="C",'Calculette - revenus parents'!D23,IF('Calculette - revenus parents'!D23&gt;0,0))</f>
        <v>0</v>
      </c>
      <c r="E16" s="24" t="b">
        <f>IF('Calculette - revenus parents'!$E$12="C",'Calculette - revenus parents'!E23,IF('Calculette - revenus parents'!E23&gt;0,0))</f>
        <v>0</v>
      </c>
      <c r="F16" s="21">
        <f>('Calculette - revenus parents'!$F$3*B16)*(C16*3.25)</f>
        <v>0</v>
      </c>
      <c r="G16" s="21">
        <f>((('Calculette - revenus parents'!$F$3/100*80)*B16))*(3.25*D16)</f>
        <v>0</v>
      </c>
      <c r="H16" s="21">
        <f>(('Calculette - revenus parents'!$F$3/100*50)*B16)*(E16*3.25)</f>
        <v>0</v>
      </c>
      <c r="I16" s="21"/>
    </row>
    <row r="17" spans="1:9" ht="25.5" x14ac:dyDescent="0.2">
      <c r="A17" s="2" t="s">
        <v>0</v>
      </c>
      <c r="B17" s="20">
        <v>1</v>
      </c>
      <c r="C17" s="24" t="b">
        <f>IF('Calculette - revenus parents'!$C$12="C",'Calculette - revenus parents'!C24,IF('Calculette - revenus parents'!C24&gt;0,0))</f>
        <v>0</v>
      </c>
      <c r="D17" s="24" t="b">
        <f>IF('Calculette - revenus parents'!$D$12="C",'Calculette - revenus parents'!D24,IF('Calculette - revenus parents'!D24&gt;0,0))</f>
        <v>0</v>
      </c>
      <c r="E17" s="24" t="b">
        <f>IF('Calculette - revenus parents'!$E$12="C",'Calculette - revenus parents'!E24,IF('Calculette - revenus parents'!E24&gt;0,0))</f>
        <v>0</v>
      </c>
      <c r="F17" s="21">
        <f>('Calculette - revenus parents'!$F$3*B17)*(C17*3.25)</f>
        <v>0</v>
      </c>
      <c r="G17" s="21">
        <f>((('Calculette - revenus parents'!$F$3/100*80)*B17))*(3.25*D17)</f>
        <v>0</v>
      </c>
      <c r="H17" s="21">
        <f>(('Calculette - revenus parents'!$F$3/100*50)*B17)*(E17*3.25)</f>
        <v>0</v>
      </c>
      <c r="I17" s="21"/>
    </row>
    <row r="18" spans="1:9" x14ac:dyDescent="0.2">
      <c r="A18" s="2"/>
      <c r="F18" s="21"/>
      <c r="G18" s="21"/>
      <c r="H18" s="21"/>
      <c r="I18" s="21"/>
    </row>
    <row r="19" spans="1:9" x14ac:dyDescent="0.2">
      <c r="A19" s="2"/>
      <c r="F19" s="21"/>
      <c r="G19" s="21"/>
      <c r="H19" s="21"/>
      <c r="I19" s="21"/>
    </row>
    <row r="20" spans="1:9" x14ac:dyDescent="0.2">
      <c r="A20" s="2"/>
      <c r="F20" s="21">
        <f>SUM(F7:F17)</f>
        <v>0</v>
      </c>
      <c r="G20" s="21">
        <f>SUM(G7:G17)</f>
        <v>0</v>
      </c>
      <c r="H20" s="21">
        <f>SUM(H7:H17)</f>
        <v>0</v>
      </c>
      <c r="I20" s="21">
        <f>SUM(F20:H20)</f>
        <v>0</v>
      </c>
    </row>
    <row r="21" spans="1:9" x14ac:dyDescent="0.2">
      <c r="A21" s="32" t="s">
        <v>27</v>
      </c>
    </row>
    <row r="22" spans="1:9" x14ac:dyDescent="0.2">
      <c r="A22" s="2"/>
    </row>
    <row r="23" spans="1:9" x14ac:dyDescent="0.2">
      <c r="A23" s="2"/>
    </row>
    <row r="24" spans="1:9" x14ac:dyDescent="0.2">
      <c r="A24" s="2"/>
    </row>
    <row r="25" spans="1:9" x14ac:dyDescent="0.2">
      <c r="A25" s="2"/>
    </row>
    <row r="26" spans="1:9" x14ac:dyDescent="0.2">
      <c r="A26" s="2"/>
    </row>
    <row r="27" spans="1:9" x14ac:dyDescent="0.2">
      <c r="A27" s="2"/>
    </row>
    <row r="28" spans="1:9" x14ac:dyDescent="0.2">
      <c r="A28" s="2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3"/>
  <sheetViews>
    <sheetView windowProtection="1" workbookViewId="0">
      <selection activeCell="B26" sqref="B26"/>
    </sheetView>
  </sheetViews>
  <sheetFormatPr baseColWidth="10" defaultRowHeight="12.75" x14ac:dyDescent="0.2"/>
  <cols>
    <col min="2" max="2" width="14.7109375" bestFit="1" customWidth="1"/>
  </cols>
  <sheetData>
    <row r="3" spans="1:2" ht="20.25" x14ac:dyDescent="0.3">
      <c r="A3" s="25" t="s">
        <v>22</v>
      </c>
      <c r="B3" s="26">
        <f>'Parascolaire - Para 1'!I20+'Parascolaire - Para 2'!I20+Préscolaire!I20</f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8"/>
  <sheetViews>
    <sheetView windowProtection="1" workbookViewId="0">
      <selection activeCell="B26" sqref="B26"/>
    </sheetView>
  </sheetViews>
  <sheetFormatPr baseColWidth="10" defaultRowHeight="12.75" x14ac:dyDescent="0.2"/>
  <cols>
    <col min="1" max="1" width="38.28515625" customWidth="1"/>
    <col min="3" max="3" width="9" customWidth="1"/>
    <col min="13" max="13" width="13" bestFit="1" customWidth="1"/>
    <col min="21" max="21" width="11.42578125" customWidth="1"/>
  </cols>
  <sheetData>
    <row r="1" spans="1:27" ht="15.75" x14ac:dyDescent="0.25">
      <c r="J1" s="12"/>
      <c r="K1" s="8"/>
      <c r="L1" s="13"/>
      <c r="M1" s="17"/>
      <c r="N1" s="17"/>
      <c r="O1" s="17"/>
      <c r="P1" s="5"/>
      <c r="Q1" s="18"/>
      <c r="R1" s="18"/>
    </row>
    <row r="2" spans="1:27" ht="17.25" customHeight="1" x14ac:dyDescent="0.2">
      <c r="J2" s="15"/>
      <c r="K2" s="8"/>
      <c r="L2" s="13"/>
      <c r="M2" s="13"/>
      <c r="N2" s="13"/>
      <c r="O2" s="13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</row>
    <row r="3" spans="1:27" ht="27" customHeight="1" x14ac:dyDescent="0.2">
      <c r="J3" s="16"/>
      <c r="K3" s="106" t="s">
        <v>1</v>
      </c>
      <c r="L3" s="34"/>
      <c r="M3" s="34"/>
      <c r="N3" s="107"/>
      <c r="O3" s="107"/>
      <c r="P3" s="96"/>
      <c r="Q3" s="106" t="s">
        <v>2</v>
      </c>
      <c r="R3" s="34"/>
      <c r="S3" s="34"/>
      <c r="T3" s="107"/>
      <c r="U3" s="107"/>
      <c r="V3" s="96"/>
      <c r="W3" s="106" t="s">
        <v>3</v>
      </c>
      <c r="X3" s="34"/>
      <c r="Y3" s="34"/>
      <c r="Z3" s="107"/>
      <c r="AA3" s="107"/>
    </row>
    <row r="4" spans="1:27" x14ac:dyDescent="0.2">
      <c r="A4" s="7" t="s">
        <v>21</v>
      </c>
      <c r="C4" s="6" t="s">
        <v>25</v>
      </c>
      <c r="D4" s="3"/>
      <c r="E4" s="4"/>
      <c r="J4" s="14"/>
      <c r="K4" s="14"/>
      <c r="L4" s="14"/>
      <c r="M4" s="14"/>
      <c r="N4" s="96"/>
      <c r="O4" s="96"/>
      <c r="P4" s="96"/>
      <c r="Q4" s="14"/>
      <c r="R4" s="14"/>
      <c r="S4" s="14"/>
      <c r="T4" s="96"/>
      <c r="U4" s="96"/>
      <c r="V4" s="96"/>
      <c r="W4" s="14"/>
      <c r="X4" s="14"/>
      <c r="Y4" s="14"/>
      <c r="Z4" s="96"/>
      <c r="AA4" s="96"/>
    </row>
    <row r="5" spans="1:27" x14ac:dyDescent="0.2">
      <c r="C5" s="29" t="s">
        <v>26</v>
      </c>
      <c r="D5" s="27" t="s">
        <v>2</v>
      </c>
      <c r="E5" s="28" t="s">
        <v>3</v>
      </c>
      <c r="F5" s="5" t="s">
        <v>1</v>
      </c>
      <c r="G5" t="str">
        <f>D5</f>
        <v>Enfant 2</v>
      </c>
      <c r="H5" t="s">
        <v>3</v>
      </c>
      <c r="J5" s="14"/>
      <c r="K5" s="14" t="s">
        <v>37</v>
      </c>
      <c r="L5" s="14" t="s">
        <v>38</v>
      </c>
      <c r="M5" s="14" t="s">
        <v>39</v>
      </c>
      <c r="N5" s="96" t="s">
        <v>40</v>
      </c>
      <c r="O5" s="96" t="s">
        <v>41</v>
      </c>
      <c r="P5" s="96"/>
      <c r="Q5" s="14" t="s">
        <v>37</v>
      </c>
      <c r="R5" s="14" t="s">
        <v>38</v>
      </c>
      <c r="S5" s="14" t="s">
        <v>39</v>
      </c>
      <c r="T5" s="96" t="s">
        <v>40</v>
      </c>
      <c r="U5" s="96" t="s">
        <v>41</v>
      </c>
      <c r="V5" s="96"/>
      <c r="W5" s="14" t="s">
        <v>37</v>
      </c>
      <c r="X5" s="14" t="s">
        <v>38</v>
      </c>
      <c r="Y5" s="14" t="s">
        <v>39</v>
      </c>
      <c r="Z5" s="96" t="s">
        <v>40</v>
      </c>
      <c r="AA5" s="96" t="s">
        <v>41</v>
      </c>
    </row>
    <row r="6" spans="1:27" x14ac:dyDescent="0.2">
      <c r="K6" s="96"/>
      <c r="L6" s="96"/>
      <c r="M6" s="96"/>
      <c r="N6" s="96"/>
      <c r="O6" s="96"/>
      <c r="P6" s="96"/>
      <c r="Q6" s="96"/>
      <c r="R6" s="96"/>
      <c r="S6" s="96"/>
      <c r="T6" s="96"/>
      <c r="U6" s="96"/>
      <c r="V6" s="96"/>
      <c r="W6" s="96"/>
      <c r="X6" s="96"/>
      <c r="Y6" s="96"/>
      <c r="Z6" s="96"/>
      <c r="AA6" s="96"/>
    </row>
    <row r="7" spans="1:27" x14ac:dyDescent="0.2">
      <c r="A7" s="2" t="s">
        <v>11</v>
      </c>
      <c r="B7" s="20">
        <v>0.2</v>
      </c>
      <c r="C7" s="105">
        <f>SUM(K7:O7)</f>
        <v>0</v>
      </c>
      <c r="D7" s="105">
        <f>SUM(Q7:U7)</f>
        <v>0</v>
      </c>
      <c r="E7" s="105">
        <f>SUM(W7:AA7)</f>
        <v>0</v>
      </c>
      <c r="F7" s="21">
        <f>('Calculette - revenus parents'!$E$3*'Irréguliers prix journalier'!B7)*C7</f>
        <v>0</v>
      </c>
      <c r="G7" s="21">
        <f>(('Calculette - revenus parents'!$E$3/100*80)*B7)*D7</f>
        <v>0</v>
      </c>
      <c r="H7" s="21">
        <f>(('Calculette - revenus parents'!$E$3/100*50)*C7)*B7</f>
        <v>0</v>
      </c>
      <c r="I7" s="21"/>
      <c r="K7" s="100" t="b">
        <f>IF('Placement irrégulier'!$B$18="Matin avant l'école (6h30-8h00)",1)</f>
        <v>0</v>
      </c>
      <c r="L7" s="100" t="b">
        <f>IF('Placement irrégulier'!$B$19="Matin avant l'école (6h30-8h00)",1)</f>
        <v>0</v>
      </c>
      <c r="M7" s="100" t="b">
        <f>IF('Placement irrégulier'!$B$20="Matin avant l'école (6h30-8h00)",1)</f>
        <v>0</v>
      </c>
      <c r="N7" s="100" t="b">
        <f>IF('Placement irrégulier'!$B$21="Matin avant l'école (6h30-8h00)",1)</f>
        <v>0</v>
      </c>
      <c r="O7" s="100" t="b">
        <f>IF('Placement irrégulier'!$B$21="Matin avant l'école (6h30-8h00)",1)</f>
        <v>0</v>
      </c>
      <c r="P7" s="96"/>
      <c r="Q7" s="100" t="b">
        <f>IF('Placement irrégulier'!$D$18="Matin avant l'école (6h30-8h00)",1)</f>
        <v>0</v>
      </c>
      <c r="R7" s="100" t="b">
        <f>IF('Placement irrégulier'!$D$19="Matin avant l'école (6h30-8h00)",1)</f>
        <v>0</v>
      </c>
      <c r="S7" s="100" t="b">
        <f>IF('Placement irrégulier'!$D$20="Matin avant l'école (6h30-8h00)",1)</f>
        <v>0</v>
      </c>
      <c r="T7" s="100" t="b">
        <f>IF('Placement irrégulier'!$D$21="Matin avant l'école (6h30-8h00)",1)</f>
        <v>0</v>
      </c>
      <c r="U7" s="100" t="b">
        <f>IF('Placement irrégulier'!$D$21="Matin avant l'école (6h30-8h00)",1)</f>
        <v>0</v>
      </c>
      <c r="V7" s="96"/>
      <c r="W7" s="100" t="b">
        <f>IF('Placement irrégulier'!$F$18="Matin avant l'école (6h30-8h00)",1)</f>
        <v>0</v>
      </c>
      <c r="X7" s="100" t="b">
        <f>IF('Placement irrégulier'!$F$19="Matin avant l'école (6h30-8h00)",1)</f>
        <v>0</v>
      </c>
      <c r="Y7" s="100" t="b">
        <f>IF('Placement irrégulier'!$F$20="Matin avant l'école (6h30-8h00)",1)</f>
        <v>0</v>
      </c>
      <c r="Z7" s="100" t="b">
        <f>IF('Placement irrégulier'!$F$21="Matin avant l'école (6h30-8h00)",1)</f>
        <v>0</v>
      </c>
      <c r="AA7" s="100" t="b">
        <f>IF('Placement irrégulier'!$F$21="Matin avant l'école (6h30-8h00)",1)</f>
        <v>0</v>
      </c>
    </row>
    <row r="8" spans="1:27" x14ac:dyDescent="0.2">
      <c r="A8" s="2" t="s">
        <v>12</v>
      </c>
      <c r="B8" s="20">
        <v>0.6</v>
      </c>
      <c r="C8" s="105">
        <f t="shared" ref="C8:C17" si="0">SUM(K8:O8)</f>
        <v>0</v>
      </c>
      <c r="D8" s="105">
        <f t="shared" ref="D8:D17" si="1">SUM(Q8:U8)</f>
        <v>0</v>
      </c>
      <c r="E8" s="105">
        <f t="shared" ref="E8:E17" si="2">SUM(W8:AA8)</f>
        <v>0</v>
      </c>
      <c r="F8" s="21">
        <f>('Calculette - revenus parents'!$E$3*'Irréguliers prix journalier'!B8)*C8</f>
        <v>0</v>
      </c>
      <c r="G8" s="21">
        <f>(('Calculette - revenus parents'!$E$3/100*80)*B8)*D8</f>
        <v>0</v>
      </c>
      <c r="H8" s="21">
        <f>(('Calculette - revenus parents'!$E$3/100*50)*C8)*B8</f>
        <v>0</v>
      </c>
      <c r="I8" s="21"/>
      <c r="K8" s="100" t="b">
        <f>IF('Placement irrégulier'!$B$18="Matin (8h00-11h30)",1)</f>
        <v>0</v>
      </c>
      <c r="L8" s="100" t="b">
        <f>IF('Placement irrégulier'!$B$19="Matin (8h00-11h30)",1)</f>
        <v>0</v>
      </c>
      <c r="M8" s="100" t="b">
        <f>IF('Placement irrégulier'!$B$20="Matin (8h00-11h30)",1)</f>
        <v>0</v>
      </c>
      <c r="N8" s="100" t="b">
        <f>IF('Placement irrégulier'!$B$21="Matin (8h00-11h30)",1)</f>
        <v>0</v>
      </c>
      <c r="O8" s="100" t="b">
        <f>IF('Placement irrégulier'!$B$22="Matin (8h00-11h30)",1)</f>
        <v>0</v>
      </c>
      <c r="P8" s="96"/>
      <c r="Q8" s="100" t="b">
        <f>IF('Placement irrégulier'!$D$18="Matin (8h00-11h30)",1)</f>
        <v>0</v>
      </c>
      <c r="R8" s="100" t="b">
        <f>IF('Placement irrégulier'!$D$19="Matin (8h00-11h30)",1)</f>
        <v>0</v>
      </c>
      <c r="S8" s="100" t="b">
        <f>IF('Placement irrégulier'!$D$20="Matin (8h00-11h30)",1)</f>
        <v>0</v>
      </c>
      <c r="T8" s="100" t="b">
        <f>IF('Placement irrégulier'!$D$21="Matin (8h00-11h30)",1)</f>
        <v>0</v>
      </c>
      <c r="U8" s="100" t="b">
        <f>IF('Placement irrégulier'!$D$22="Matin (8h00-11h30)",1)</f>
        <v>0</v>
      </c>
      <c r="V8" s="96"/>
      <c r="W8" s="100" t="b">
        <f>IF('Placement irrégulier'!$F$18="Matin (8h00-11h30)",1)</f>
        <v>0</v>
      </c>
      <c r="X8" s="100" t="b">
        <f>IF('Placement irrégulier'!$F$19="Matin (8h00-11h30)",1)</f>
        <v>0</v>
      </c>
      <c r="Y8" s="100" t="b">
        <f>IF('Placement irrégulier'!$F$20="Matin (8h00-11h30)",1)</f>
        <v>0</v>
      </c>
      <c r="Z8" s="100" t="b">
        <f>IF('Placement irrégulier'!$F$21="Matin (8h00-11h30)",1)</f>
        <v>0</v>
      </c>
      <c r="AA8" s="100" t="b">
        <f>IF('Placement irrégulier'!$F$22="Matin (8h00-11h30)",1)</f>
        <v>0</v>
      </c>
    </row>
    <row r="9" spans="1:27" x14ac:dyDescent="0.2">
      <c r="A9" s="2" t="s">
        <v>13</v>
      </c>
      <c r="B9" s="20">
        <v>0.6</v>
      </c>
      <c r="C9" s="105">
        <f t="shared" si="0"/>
        <v>0</v>
      </c>
      <c r="D9" s="105">
        <f t="shared" si="1"/>
        <v>0</v>
      </c>
      <c r="E9" s="105">
        <f t="shared" si="2"/>
        <v>0</v>
      </c>
      <c r="F9" s="21">
        <f>('Calculette - revenus parents'!$E$3*'Irréguliers prix journalier'!B9)*C9</f>
        <v>0</v>
      </c>
      <c r="G9" s="21">
        <f>(('Calculette - revenus parents'!$E$3/100*80)*B9)*D9</f>
        <v>0</v>
      </c>
      <c r="H9" s="21">
        <f>(('Calculette - revenus parents'!$E$3/100*50)*C9)*B9</f>
        <v>0</v>
      </c>
      <c r="I9" s="21"/>
      <c r="K9" s="100" t="b">
        <f>IF('Placement irrégulier'!$B$18="Matin continu (6h30-11h30)",1)</f>
        <v>0</v>
      </c>
      <c r="L9" s="100" t="b">
        <f>IF('Placement irrégulier'!$B$19="Matin continu (6h30-11h30)",1)</f>
        <v>0</v>
      </c>
      <c r="M9" s="100" t="b">
        <f>IF('Placement irrégulier'!$B$20="Matin continu (6h30-11h30)",1)</f>
        <v>0</v>
      </c>
      <c r="N9" s="100" t="b">
        <f>IF('Placement irrégulier'!$B$21="Matin continu (6h30-11h30)",1)</f>
        <v>0</v>
      </c>
      <c r="O9" s="100" t="b">
        <f>IF('Placement irrégulier'!$B$22="Matin continu (6h30-11h30)",1)</f>
        <v>0</v>
      </c>
      <c r="P9" s="96"/>
      <c r="Q9" s="100" t="b">
        <f>IF('Placement irrégulier'!$D$18="Matin continu (6h30-11h30)",1)</f>
        <v>0</v>
      </c>
      <c r="R9" s="100" t="b">
        <f>IF('Placement irrégulier'!$D$19="Matin continu (6h30-11h30)",1)</f>
        <v>0</v>
      </c>
      <c r="S9" s="100" t="b">
        <f>IF('Placement irrégulier'!$D$20="Matin continu (6h30-11h30)",1)</f>
        <v>0</v>
      </c>
      <c r="T9" s="100" t="b">
        <f>IF('Placement irrégulier'!$D$21="Matin continu (6h30-11h30)",1)</f>
        <v>0</v>
      </c>
      <c r="U9" s="100" t="b">
        <f>IF('Placement irrégulier'!$D$22="Matin continu (6h30-11h30)",1)</f>
        <v>0</v>
      </c>
      <c r="V9" s="96"/>
      <c r="W9" s="100" t="b">
        <f>IF('Placement irrégulier'!$F$18="Matin continu (6h30-11h30)",1)</f>
        <v>0</v>
      </c>
      <c r="X9" s="100" t="b">
        <f>IF('Placement irrégulier'!$F$19="Matin continu (6h30-11h30)",1)</f>
        <v>0</v>
      </c>
      <c r="Y9" s="100" t="b">
        <f>IF('Placement irrégulier'!$F$20="Matin continu (6h30-11h30)",1)</f>
        <v>0</v>
      </c>
      <c r="Z9" s="100" t="b">
        <f>IF('Placement irrégulier'!$F$21="Matin continu (6h30-11h30)",1)</f>
        <v>0</v>
      </c>
      <c r="AA9" s="100" t="b">
        <f>IF('Placement irrégulier'!$F$22="Matin continu (6h30-11h30)",1)</f>
        <v>0</v>
      </c>
    </row>
    <row r="10" spans="1:27" x14ac:dyDescent="0.2">
      <c r="A10" s="2" t="s">
        <v>14</v>
      </c>
      <c r="B10" s="20">
        <v>0.5</v>
      </c>
      <c r="C10" s="105">
        <f t="shared" si="0"/>
        <v>0</v>
      </c>
      <c r="D10" s="105">
        <f t="shared" si="1"/>
        <v>0</v>
      </c>
      <c r="E10" s="105">
        <f t="shared" si="2"/>
        <v>0</v>
      </c>
      <c r="F10" s="21">
        <f>('Calculette - revenus parents'!$E$3*'Irréguliers prix journalier'!B10)*C10</f>
        <v>0</v>
      </c>
      <c r="G10" s="21">
        <f>(('Calculette - revenus parents'!$E$3/100*80)*B10)*D10</f>
        <v>0</v>
      </c>
      <c r="H10" s="21">
        <f>(('Calculette - revenus parents'!$E$3/100*50)*C10)*B10</f>
        <v>0</v>
      </c>
      <c r="I10" s="21"/>
      <c r="K10" s="100" t="b">
        <f>IF('Placement irrégulier'!$B$18="Midi Midi (11h30-13h30)",1)</f>
        <v>0</v>
      </c>
      <c r="L10" s="100" t="b">
        <f>IF('Placement irrégulier'!$B$19="Midi Midi (11h30-13h30)",1)</f>
        <v>0</v>
      </c>
      <c r="M10" s="100" t="b">
        <f>IF('Placement irrégulier'!$B$20="Midi Midi (11h30-13h30)",1)</f>
        <v>0</v>
      </c>
      <c r="N10" s="100" t="b">
        <f>IF('Placement irrégulier'!$B$21="Midi Midi (11h30-13h30)",1)</f>
        <v>0</v>
      </c>
      <c r="O10" s="100" t="b">
        <f>IF('Placement irrégulier'!$B$22="Midi Midi (11h30-13h30)",1)</f>
        <v>0</v>
      </c>
      <c r="P10" s="96"/>
      <c r="Q10" s="100" t="b">
        <f>IF('Placement irrégulier'!$D$18="Midi Midi (11h30-13h30)",1)</f>
        <v>0</v>
      </c>
      <c r="R10" s="100" t="b">
        <f>IF('Placement irrégulier'!$D$19="Midi Midi (11h30-13h30)",1)</f>
        <v>0</v>
      </c>
      <c r="S10" s="100" t="b">
        <f>IF('Placement irrégulier'!$D$20="Midi Midi (11h30-13h30)",1)</f>
        <v>0</v>
      </c>
      <c r="T10" s="100" t="b">
        <f>IF('Placement irrégulier'!$D$21="Midi Midi (11h30-13h30)",1)</f>
        <v>0</v>
      </c>
      <c r="U10" s="100" t="b">
        <f>IF('Placement irrégulier'!$D$22="Midi Midi (11h30-13h30)",1)</f>
        <v>0</v>
      </c>
      <c r="V10" s="96"/>
      <c r="W10" s="100" t="b">
        <f>IF('Placement irrégulier'!$F$18="Midi Midi (11h30-13h30)",1)</f>
        <v>0</v>
      </c>
      <c r="X10" s="100" t="b">
        <f>IF('Placement irrégulier'!$F$19="Midi Midi (11h30-13h30)",1)</f>
        <v>0</v>
      </c>
      <c r="Y10" s="100" t="b">
        <f>IF('Placement irrégulier'!$F$20="Midi Midi (11h30-13h30)",1)</f>
        <v>0</v>
      </c>
      <c r="Z10" s="100" t="b">
        <f>IF('Placement irrégulier'!$F$21="Midi Midi (11h30-13h30)",1)</f>
        <v>0</v>
      </c>
      <c r="AA10" s="100" t="b">
        <f>IF('Placement irrégulier'!$F$22="Midi Midi (11h30-13h30)",1)</f>
        <v>0</v>
      </c>
    </row>
    <row r="11" spans="1:27" x14ac:dyDescent="0.2">
      <c r="A11" s="2" t="s">
        <v>15</v>
      </c>
      <c r="B11" s="20">
        <v>0.3</v>
      </c>
      <c r="C11" s="105">
        <f t="shared" si="0"/>
        <v>0</v>
      </c>
      <c r="D11" s="105">
        <f t="shared" si="1"/>
        <v>0</v>
      </c>
      <c r="E11" s="105">
        <f t="shared" si="2"/>
        <v>0</v>
      </c>
      <c r="F11" s="21">
        <f>('Calculette - revenus parents'!$E$3*'Irréguliers prix journalier'!B11)*C11</f>
        <v>0</v>
      </c>
      <c r="G11" s="21">
        <f>(('Calculette - revenus parents'!$E$3/100*80)*B11)*D11</f>
        <v>0</v>
      </c>
      <c r="H11" s="21">
        <f>(('Calculette - revenus parents'!$E$3/100*50)*C11)*B11</f>
        <v>0</v>
      </c>
      <c r="I11" s="21"/>
      <c r="K11" s="100" t="b">
        <f>IF('Placement irrégulier'!$B$18="Après-midi (13h30-15h30)",1)</f>
        <v>0</v>
      </c>
      <c r="L11" s="100" t="b">
        <f>IF('Placement irrégulier'!$B$19="Après-midi (13h30-15h30)",1)</f>
        <v>0</v>
      </c>
      <c r="M11" s="100" t="b">
        <f>IF('Placement irrégulier'!$B$20="Après-midi (13h30-15h30)",1)</f>
        <v>0</v>
      </c>
      <c r="N11" s="100" t="b">
        <f>IF('Placement irrégulier'!$B$21="Après-midi (13h30-15h30)",1)</f>
        <v>0</v>
      </c>
      <c r="O11" s="100" t="b">
        <f>IF('Placement irrégulier'!$B$22="Après-midi (13h30-15h30)",1)</f>
        <v>0</v>
      </c>
      <c r="P11" s="96"/>
      <c r="Q11" s="100" t="b">
        <f>IF('Placement irrégulier'!$D$18="Après-midi (13h30-15h30)",1)</f>
        <v>0</v>
      </c>
      <c r="R11" s="100" t="b">
        <f>IF('Placement irrégulier'!$D$19="Après-midi (13h30-15h30)",1)</f>
        <v>0</v>
      </c>
      <c r="S11" s="100" t="b">
        <f>IF('Placement irrégulier'!$D$20="Après-midi (13h30-15h30)",1)</f>
        <v>0</v>
      </c>
      <c r="T11" s="100" t="b">
        <f>IF('Placement irrégulier'!$D$21="Après-midi (13h30-15h30)",1)</f>
        <v>0</v>
      </c>
      <c r="U11" s="100" t="b">
        <f>IF('Placement irrégulier'!$D$22="Après-midi (13h30-15h30)",1)</f>
        <v>0</v>
      </c>
      <c r="V11" s="96"/>
      <c r="W11" s="100" t="b">
        <f>IF('Placement irrégulier'!$F$18="Après-midi (13h30-15h30)",1)</f>
        <v>0</v>
      </c>
      <c r="X11" s="100" t="b">
        <f>IF('Placement irrégulier'!$F$19="Après-midi (13h30-15h30)",1)</f>
        <v>0</v>
      </c>
      <c r="Y11" s="100" t="b">
        <f>IF('Placement irrégulier'!$F$20="Après-midi (13h30-15h30)",1)</f>
        <v>0</v>
      </c>
      <c r="Z11" s="100" t="b">
        <f>IF('Placement irrégulier'!$F$21="Après-midi (13h30-15h30)",1)</f>
        <v>0</v>
      </c>
      <c r="AA11" s="100" t="b">
        <f>IF('Placement irrégulier'!$F$22="Après-midi (13h30-15h30)",1)</f>
        <v>0</v>
      </c>
    </row>
    <row r="12" spans="1:27" x14ac:dyDescent="0.2">
      <c r="A12" s="2" t="s">
        <v>16</v>
      </c>
      <c r="B12" s="20">
        <v>0.3</v>
      </c>
      <c r="C12" s="105">
        <f t="shared" si="0"/>
        <v>0</v>
      </c>
      <c r="D12" s="105">
        <f t="shared" si="1"/>
        <v>0</v>
      </c>
      <c r="E12" s="105">
        <f t="shared" si="2"/>
        <v>0</v>
      </c>
      <c r="F12" s="21">
        <f>('Calculette - revenus parents'!$E$3*'Irréguliers prix journalier'!B12)*C12</f>
        <v>0</v>
      </c>
      <c r="G12" s="21">
        <f>(('Calculette - revenus parents'!$E$3/100*80)*B12)*D12</f>
        <v>0</v>
      </c>
      <c r="H12" s="21">
        <f>(('Calculette - revenus parents'!$E$3/100*50)*C12)*B12</f>
        <v>0</v>
      </c>
      <c r="I12" s="21"/>
      <c r="K12" s="100" t="b">
        <f>IF('Placement irrégulier'!$B$18="Après-midi après l'école (15h30-18h00)",1)</f>
        <v>0</v>
      </c>
      <c r="L12" s="100" t="b">
        <f>IF('Placement irrégulier'!$B$19="Après-midi après l'école (15h30-18h00)",1)</f>
        <v>0</v>
      </c>
      <c r="M12" s="100" t="b">
        <f>IF('Placement irrégulier'!$B$20="Après-midi après l'école (15h30-18h00)",1)</f>
        <v>0</v>
      </c>
      <c r="N12" s="100" t="b">
        <f>IF('Placement irrégulier'!$B$21="Après-midi après l'école (15h30-18h00)",1)</f>
        <v>0</v>
      </c>
      <c r="O12" s="100" t="b">
        <f>IF('Placement irrégulier'!$B$22="Après-midi après l'école (15h30-18h00)",1)</f>
        <v>0</v>
      </c>
      <c r="P12" s="96"/>
      <c r="Q12" s="100" t="b">
        <f>IF('Placement irrégulier'!$D$18="Après-midi après l'école (15h30-18h00)",1)</f>
        <v>0</v>
      </c>
      <c r="R12" s="100" t="b">
        <f>IF('Placement irrégulier'!$D$19="Après-midi après l'école (15h30-18h00)",1)</f>
        <v>0</v>
      </c>
      <c r="S12" s="100" t="b">
        <f>IF('Placement irrégulier'!$D$20="Après-midi après l'école (15h30-18h00)",1)</f>
        <v>0</v>
      </c>
      <c r="T12" s="100" t="b">
        <f>IF('Placement irrégulier'!$D$21="Après-midi après l'école (15h30-18h00)",1)</f>
        <v>0</v>
      </c>
      <c r="U12" s="100" t="b">
        <f>IF('Placement irrégulier'!$D$22="Après-midi après l'école (15h30-18h00)",1)</f>
        <v>0</v>
      </c>
      <c r="V12" s="96"/>
      <c r="W12" s="100" t="b">
        <f>IF('Placement irrégulier'!$F$18="Après-midi après l'école (15h30-18h00)",1)</f>
        <v>0</v>
      </c>
      <c r="X12" s="100" t="b">
        <f>IF('Placement irrégulier'!$F$19="Après-midi après l'école (15h30-18h00)",1)</f>
        <v>0</v>
      </c>
      <c r="Y12" s="100" t="b">
        <f>IF('Placement irrégulier'!$F$20="Après-midi après l'école (15h30-18h00)",1)</f>
        <v>0</v>
      </c>
      <c r="Z12" s="100" t="b">
        <f>IF('Placement irrégulier'!$F$21="Après-midi après l'école (15h30-18h00)",1)</f>
        <v>0</v>
      </c>
      <c r="AA12" s="100" t="b">
        <f>IF('Placement irrégulier'!$F$22="Après-midi après l'école (15h30-18h00)",1)</f>
        <v>0</v>
      </c>
    </row>
    <row r="13" spans="1:27" x14ac:dyDescent="0.2">
      <c r="A13" s="2" t="s">
        <v>17</v>
      </c>
      <c r="B13" s="20">
        <v>0.6</v>
      </c>
      <c r="C13" s="105">
        <f t="shared" si="0"/>
        <v>0</v>
      </c>
      <c r="D13" s="105">
        <f t="shared" si="1"/>
        <v>0</v>
      </c>
      <c r="E13" s="105">
        <f t="shared" si="2"/>
        <v>0</v>
      </c>
      <c r="F13" s="21">
        <f>('Calculette - revenus parents'!$E$3*'Irréguliers prix journalier'!B13)*C13</f>
        <v>0</v>
      </c>
      <c r="G13" s="21">
        <f>(('Calculette - revenus parents'!$E$3/100*80)*B13)*D13</f>
        <v>0</v>
      </c>
      <c r="H13" s="21">
        <f>(('Calculette - revenus parents'!$E$3/100*50)*C13)*B13</f>
        <v>0</v>
      </c>
      <c r="I13" s="21"/>
      <c r="K13" s="100" t="b">
        <f>IF('Placement irrégulier'!$B$18="Après-midi continu",1)</f>
        <v>0</v>
      </c>
      <c r="L13" s="100" t="b">
        <f>IF('Placement irrégulier'!$B$19="Après-midi continu",1)</f>
        <v>0</v>
      </c>
      <c r="M13" s="100" t="b">
        <f>IF('Placement irrégulier'!$B$20="Après-midi continu",1)</f>
        <v>0</v>
      </c>
      <c r="N13" s="100" t="b">
        <f>IF('Placement irrégulier'!$B$21="Après-midi continu",1)</f>
        <v>0</v>
      </c>
      <c r="O13" s="100" t="b">
        <f>IF('Placement irrégulier'!$B$22="Après-midi continu",1)</f>
        <v>0</v>
      </c>
      <c r="P13" s="96"/>
      <c r="Q13" s="100" t="b">
        <f>IF('Placement irrégulier'!$D$18="Après-midi continu",1)</f>
        <v>0</v>
      </c>
      <c r="R13" s="100" t="b">
        <f>IF('Placement irrégulier'!$D$19="Après-midi continu",1)</f>
        <v>0</v>
      </c>
      <c r="S13" s="100" t="b">
        <f>IF('Placement irrégulier'!$D$20="Après-midi continu",1)</f>
        <v>0</v>
      </c>
      <c r="T13" s="100" t="b">
        <f>IF('Placement irrégulier'!$D$21="Après-midi continu",1)</f>
        <v>0</v>
      </c>
      <c r="U13" s="100" t="b">
        <f>IF('Placement irrégulier'!$D$22="Après-midi continu",1)</f>
        <v>0</v>
      </c>
      <c r="V13" s="96"/>
      <c r="W13" s="100" t="b">
        <f>IF('Placement irrégulier'!$F$18="Après-midi continu",1)</f>
        <v>0</v>
      </c>
      <c r="X13" s="100" t="b">
        <f>IF('Placement irrégulier'!$F$19="Après-midi continu",1)</f>
        <v>0</v>
      </c>
      <c r="Y13" s="100" t="b">
        <f>IF('Placement irrégulier'!$F$20="Après-midi continu",1)</f>
        <v>0</v>
      </c>
      <c r="Z13" s="100" t="b">
        <f>IF('Placement irrégulier'!$F$21="Après-midi continu",1)</f>
        <v>0</v>
      </c>
      <c r="AA13" s="100" t="b">
        <f>IF('Placement irrégulier'!$F$22="Après-midi continu",1)</f>
        <v>0</v>
      </c>
    </row>
    <row r="14" spans="1:27" x14ac:dyDescent="0.2">
      <c r="A14" s="2" t="s">
        <v>18</v>
      </c>
      <c r="B14" s="20">
        <v>0.7</v>
      </c>
      <c r="C14" s="105">
        <f t="shared" si="0"/>
        <v>0</v>
      </c>
      <c r="D14" s="105">
        <f t="shared" si="1"/>
        <v>0</v>
      </c>
      <c r="E14" s="105">
        <f t="shared" si="2"/>
        <v>0</v>
      </c>
      <c r="F14" s="21">
        <f>('Calculette - revenus parents'!$E$3*'Irréguliers prix journalier'!B14)*C14</f>
        <v>0</v>
      </c>
      <c r="G14" s="21">
        <f>(('Calculette - revenus parents'!$E$3/100*80)*B14)*D14</f>
        <v>0</v>
      </c>
      <c r="H14" s="21">
        <f>(('Calculette - revenus parents'!$E$3/100*50)*C14)*B14</f>
        <v>0</v>
      </c>
      <c r="I14" s="21"/>
      <c r="K14" s="100" t="b">
        <f>IF('Placement irrégulier'!$B$18="Matin avant l'école + midi",1)</f>
        <v>0</v>
      </c>
      <c r="L14" s="100" t="b">
        <f>IF('Placement irrégulier'!$B$19="Matin avant l'école + midi",1)</f>
        <v>0</v>
      </c>
      <c r="M14" s="100" t="b">
        <f>IF('Placement irrégulier'!$B$20="Matin avant l'école + midi",1)</f>
        <v>0</v>
      </c>
      <c r="N14" s="100" t="b">
        <f>IF('Placement irrégulier'!$B$21="Matin avant l'école + midi",1)</f>
        <v>0</v>
      </c>
      <c r="O14" s="100" t="b">
        <f>IF('Placement irrégulier'!$B$22="Matin avant l'école + midi",1)</f>
        <v>0</v>
      </c>
      <c r="P14" s="96"/>
      <c r="Q14" s="100" t="b">
        <f>IF('Placement irrégulier'!$D$18="Matin avant l'école + midi",1)</f>
        <v>0</v>
      </c>
      <c r="R14" s="100" t="b">
        <f>IF('Placement irrégulier'!$D$19="Matin avant l'école + midi",1)</f>
        <v>0</v>
      </c>
      <c r="S14" s="100" t="b">
        <f>IF('Placement irrégulier'!$D$20="Matin avant l'école + midi",1)</f>
        <v>0</v>
      </c>
      <c r="T14" s="100" t="b">
        <f>IF('Placement irrégulier'!$D$21="Matin avant l'école + midi",1)</f>
        <v>0</v>
      </c>
      <c r="U14" s="100" t="b">
        <f>IF('Placement irrégulier'!$D$22="Matin avant l'école + midi",1)</f>
        <v>0</v>
      </c>
      <c r="V14" s="96"/>
      <c r="W14" s="100" t="b">
        <f>IF('Placement irrégulier'!$F$18="Matin avant l'école + midi",1)</f>
        <v>0</v>
      </c>
      <c r="X14" s="100" t="b">
        <f>IF('Placement irrégulier'!$F$19="Matin avant l'école + midi",1)</f>
        <v>0</v>
      </c>
      <c r="Y14" s="100" t="b">
        <f>IF('Placement irrégulier'!$F$20="Matin avant l'école + midi",1)</f>
        <v>0</v>
      </c>
      <c r="Z14" s="100" t="b">
        <f>IF('Placement irrégulier'!$F$21="Matin avant l'école + midi",1)</f>
        <v>0</v>
      </c>
      <c r="AA14" s="100" t="b">
        <f>IF('Placement irrégulier'!$F$22="Matin avant l'école + midi",1)</f>
        <v>0</v>
      </c>
    </row>
    <row r="15" spans="1:27" x14ac:dyDescent="0.2">
      <c r="A15" s="2" t="s">
        <v>19</v>
      </c>
      <c r="B15" s="20">
        <v>0.75</v>
      </c>
      <c r="C15" s="105">
        <f t="shared" si="0"/>
        <v>0</v>
      </c>
      <c r="D15" s="105">
        <f t="shared" si="1"/>
        <v>0</v>
      </c>
      <c r="E15" s="105">
        <f t="shared" si="2"/>
        <v>0</v>
      </c>
      <c r="F15" s="21">
        <f>('Calculette - revenus parents'!$E$3*'Irréguliers prix journalier'!B15)*C15</f>
        <v>0</v>
      </c>
      <c r="G15" s="21">
        <f>(('Calculette - revenus parents'!$E$3/100*80)*B15)*D15</f>
        <v>0</v>
      </c>
      <c r="H15" s="21">
        <f>(('Calculette - revenus parents'!$E$3/100*50)*C15)*B15</f>
        <v>0</v>
      </c>
      <c r="I15" s="21"/>
      <c r="K15" s="100" t="b">
        <f>IF('Placement irrégulier'!$B$18="Midi + après-midi",1)</f>
        <v>0</v>
      </c>
      <c r="L15" s="100" t="b">
        <f>IF('Placement irrégulier'!$B$19="Midi + après-midi",1)</f>
        <v>0</v>
      </c>
      <c r="M15" s="100" t="b">
        <f>IF('Placement irrégulier'!$B$20="Midi + après-midi",1)</f>
        <v>0</v>
      </c>
      <c r="N15" s="100" t="b">
        <f>IF('Placement irrégulier'!$B$21="Midi + après-midi",1)</f>
        <v>0</v>
      </c>
      <c r="O15" s="100" t="b">
        <f>IF('Placement irrégulier'!$B$22="Midi + après-midi",1)</f>
        <v>0</v>
      </c>
      <c r="P15" s="96"/>
      <c r="Q15" s="100" t="b">
        <f>IF('Placement irrégulier'!$D$18="Midi + après-midi",1)</f>
        <v>0</v>
      </c>
      <c r="R15" s="100" t="b">
        <f>IF('Placement irrégulier'!$D$19="Midi + après-midi",1)</f>
        <v>0</v>
      </c>
      <c r="S15" s="100" t="b">
        <f>IF('Placement irrégulier'!$D$20="Midi + après-midi",1)</f>
        <v>0</v>
      </c>
      <c r="T15" s="100" t="b">
        <f>IF('Placement irrégulier'!$D$21="Midi + après-midi",1)</f>
        <v>0</v>
      </c>
      <c r="U15" s="100" t="b">
        <f>IF('Placement irrégulier'!$D$22="Midi + après-midi",1)</f>
        <v>0</v>
      </c>
      <c r="V15" s="96"/>
      <c r="W15" s="100" t="b">
        <f>IF('Placement irrégulier'!$F$18="Midi + après-midi",1)</f>
        <v>0</v>
      </c>
      <c r="X15" s="100" t="b">
        <f>IF('Placement irrégulier'!$F$19="Midi + après-midi",1)</f>
        <v>0</v>
      </c>
      <c r="Y15" s="100" t="b">
        <f>IF('Placement irrégulier'!$F$20="Midi + après-midi",1)</f>
        <v>0</v>
      </c>
      <c r="Z15" s="100" t="b">
        <f>IF('Placement irrégulier'!$F$21="Midi + après-midi",1)</f>
        <v>0</v>
      </c>
      <c r="AA15" s="100" t="b">
        <f>IF('Placement irrégulier'!$F$22="Midi + après-midi",1)</f>
        <v>0</v>
      </c>
    </row>
    <row r="16" spans="1:27" x14ac:dyDescent="0.2">
      <c r="A16" s="2" t="s">
        <v>20</v>
      </c>
      <c r="B16" s="20">
        <v>0.85</v>
      </c>
      <c r="C16" s="105">
        <f t="shared" si="0"/>
        <v>0</v>
      </c>
      <c r="D16" s="105">
        <f t="shared" si="1"/>
        <v>0</v>
      </c>
      <c r="E16" s="105">
        <f t="shared" si="2"/>
        <v>0</v>
      </c>
      <c r="F16" s="21">
        <f>('Calculette - revenus parents'!$E$3*'Irréguliers prix journalier'!B16)*C16</f>
        <v>0</v>
      </c>
      <c r="G16" s="21">
        <f>(('Calculette - revenus parents'!$E$3/100*80)*B16)*D16</f>
        <v>0</v>
      </c>
      <c r="H16" s="21">
        <f>(('Calculette - revenus parents'!$E$3/100*50)*C16)*B16</f>
        <v>0</v>
      </c>
      <c r="I16" s="21"/>
      <c r="K16" s="100" t="b">
        <f>IF('Placement irrégulier'!$B$18="Matin continu + après-midi continu",1)</f>
        <v>0</v>
      </c>
      <c r="L16" s="100" t="b">
        <f>IF('Placement irrégulier'!$B$19="Matin continu + après-midi continu",1)</f>
        <v>0</v>
      </c>
      <c r="M16" s="100" t="b">
        <f>IF('Placement irrégulier'!$B$20="Matin continu + après-midi continu",1)</f>
        <v>0</v>
      </c>
      <c r="N16" s="100" t="b">
        <f>IF('Placement irrégulier'!$B$21="Matin continu + après-midi continu",1)</f>
        <v>0</v>
      </c>
      <c r="O16" s="100" t="b">
        <f>IF('Placement irrégulier'!$B$22="Matin continu + après-midi continu",1)</f>
        <v>0</v>
      </c>
      <c r="P16" s="96"/>
      <c r="Q16" s="100" t="b">
        <f>IF('Placement irrégulier'!$D$18="Matin continu + après-midi continu",1)</f>
        <v>0</v>
      </c>
      <c r="R16" s="100" t="b">
        <f>IF('Placement irrégulier'!$D$19="Matin continu + après-midi continu",1)</f>
        <v>0</v>
      </c>
      <c r="S16" s="100" t="b">
        <f>IF('Placement irrégulier'!$D$20="Matin continu + après-midi continu",1)</f>
        <v>0</v>
      </c>
      <c r="T16" s="100" t="b">
        <f>IF('Placement irrégulier'!$D$21="Matin continu + après-midi continu",1)</f>
        <v>0</v>
      </c>
      <c r="U16" s="100" t="b">
        <f>IF('Placement irrégulier'!$D$22="Matin continu + après-midi continu",1)</f>
        <v>0</v>
      </c>
      <c r="V16" s="96"/>
      <c r="W16" s="100" t="b">
        <f>IF('Placement irrégulier'!$F$18="Matin continu + après-midi continu",1)</f>
        <v>0</v>
      </c>
      <c r="X16" s="100" t="b">
        <f>IF('Placement irrégulier'!$F$19="Matin continu + après-midi continu",1)</f>
        <v>0</v>
      </c>
      <c r="Y16" s="100" t="b">
        <f>IF('Placement irrégulier'!$F$20="Matin continu + après-midi continu",1)</f>
        <v>0</v>
      </c>
      <c r="Z16" s="100" t="b">
        <f>IF('Placement irrégulier'!$F$21="Matin continu + après-midi continu",1)</f>
        <v>0</v>
      </c>
      <c r="AA16" s="100" t="b">
        <f>IF('Placement irrégulier'!$F$22="Matin continu + après-midi continu",1)</f>
        <v>0</v>
      </c>
    </row>
    <row r="17" spans="1:27" ht="23.25" customHeight="1" x14ac:dyDescent="0.2">
      <c r="A17" s="2" t="s">
        <v>0</v>
      </c>
      <c r="B17" s="20">
        <v>1</v>
      </c>
      <c r="C17" s="105">
        <f t="shared" si="0"/>
        <v>0</v>
      </c>
      <c r="D17" s="105">
        <f t="shared" si="1"/>
        <v>0</v>
      </c>
      <c r="E17" s="105">
        <f t="shared" si="2"/>
        <v>0</v>
      </c>
      <c r="F17" s="21">
        <f>('Calculette - revenus parents'!$E$3*'Irréguliers prix journalier'!B17)*C17</f>
        <v>0</v>
      </c>
      <c r="G17" s="21">
        <f>(('Calculette - revenus parents'!$E$3/100*80)*B17)*D17</f>
        <v>0</v>
      </c>
      <c r="H17" s="21">
        <f>(('Calculette - revenus parents'!$E$3/100*50)*C17)*B17</f>
        <v>0</v>
      </c>
      <c r="I17" s="21"/>
      <c r="K17" s="100" t="b">
        <f>IF('Placement irrégulier'!$B$18="Journée complète : matin + midi + après-midi",1)</f>
        <v>0</v>
      </c>
      <c r="L17" s="100" t="b">
        <f>IF('Placement irrégulier'!$B$19="Journée complète : matin + midi + après-midi",1)</f>
        <v>0</v>
      </c>
      <c r="M17" s="100" t="b">
        <f>IF('Placement irrégulier'!$B$20="Journée complète : matin + midi + après-midi",1)</f>
        <v>0</v>
      </c>
      <c r="N17" s="100" t="b">
        <f>IF('Placement irrégulier'!$B$21="Journée complète : matin + midi + après-midi",1)</f>
        <v>0</v>
      </c>
      <c r="O17" s="100" t="b">
        <f>IF('Placement irrégulier'!$B$22="Journée complète : matin + midi + après-midi",1)</f>
        <v>0</v>
      </c>
      <c r="P17" s="96"/>
      <c r="Q17" s="100" t="b">
        <f>IF('Placement irrégulier'!$D$18="Journée complète : matin + midi + après-midi",1)</f>
        <v>0</v>
      </c>
      <c r="R17" s="100" t="b">
        <f>IF('Placement irrégulier'!$D$19="Journée complète : matin + midi + après-midi",1)</f>
        <v>0</v>
      </c>
      <c r="S17" s="100" t="b">
        <f>IF('Placement irrégulier'!$D$20="Journée complète : matin + midi + après-midi",1)</f>
        <v>0</v>
      </c>
      <c r="T17" s="100" t="b">
        <f>IF('Placement irrégulier'!$D$21="Journée complète : matin + midi + après-midi",1)</f>
        <v>0</v>
      </c>
      <c r="U17" s="100" t="b">
        <f>IF('Placement irrégulier'!$D$22="Journée complète : matin + midi + après-midi",1)</f>
        <v>0</v>
      </c>
      <c r="V17" s="96"/>
      <c r="W17" s="100" t="b">
        <f>IF('Placement irrégulier'!$F$18="Journée complète : matin + midi + après-midi",1)</f>
        <v>0</v>
      </c>
      <c r="X17" s="100" t="b">
        <f>IF('Placement irrégulier'!$F$19="Journée complète : matin + midi + après-midi",1)</f>
        <v>0</v>
      </c>
      <c r="Y17" s="100" t="b">
        <f>IF('Placement irrégulier'!$F$20="Journée complète : matin + midi + après-midi",1)</f>
        <v>0</v>
      </c>
      <c r="Z17" s="100" t="b">
        <f>IF('Placement irrégulier'!$F$21="Journée complète : matin + midi + après-midi",1)</f>
        <v>0</v>
      </c>
      <c r="AA17" s="100" t="b">
        <f>IF('Placement irrégulier'!$F$22="Journée complète : matin + midi + après-midi",1)</f>
        <v>0</v>
      </c>
    </row>
    <row r="18" spans="1:27" x14ac:dyDescent="0.2">
      <c r="A18" s="2"/>
      <c r="F18" s="21"/>
      <c r="G18" s="21"/>
      <c r="H18" s="21"/>
      <c r="I18" s="21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</row>
    <row r="19" spans="1:27" x14ac:dyDescent="0.2">
      <c r="A19" s="2"/>
      <c r="F19" s="21"/>
      <c r="G19" s="21"/>
      <c r="H19" s="21"/>
      <c r="I19" s="21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</row>
    <row r="20" spans="1:27" x14ac:dyDescent="0.2">
      <c r="A20" s="2"/>
      <c r="F20" s="21">
        <f>SUM(F7:F17)</f>
        <v>0</v>
      </c>
      <c r="G20" s="21">
        <f>SUM(G7:G17)</f>
        <v>0</v>
      </c>
      <c r="H20" s="21"/>
      <c r="I20" s="21">
        <f>F20+G20</f>
        <v>0</v>
      </c>
    </row>
    <row r="21" spans="1:27" x14ac:dyDescent="0.2">
      <c r="A21" s="2"/>
    </row>
    <row r="22" spans="1:27" x14ac:dyDescent="0.2">
      <c r="A22" s="32"/>
    </row>
    <row r="23" spans="1:27" x14ac:dyDescent="0.2">
      <c r="A23" s="2"/>
    </row>
    <row r="24" spans="1:27" x14ac:dyDescent="0.2">
      <c r="A24" s="2"/>
    </row>
    <row r="25" spans="1:27" x14ac:dyDescent="0.2">
      <c r="A25" s="2"/>
    </row>
    <row r="26" spans="1:27" x14ac:dyDescent="0.2">
      <c r="A26" s="2"/>
    </row>
    <row r="27" spans="1:27" x14ac:dyDescent="0.2">
      <c r="A27" s="2"/>
    </row>
    <row r="28" spans="1:27" x14ac:dyDescent="0.2">
      <c r="A28" s="2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F2D59A1BFEF074FA6729E89F190A3A1" ma:contentTypeVersion="1" ma:contentTypeDescription="Crée un document." ma:contentTypeScope="" ma:versionID="ab9db2593fba059ff9f74fd186cfc94c">
  <xsd:schema xmlns:xsd="http://www.w3.org/2001/XMLSchema" xmlns:xs="http://www.w3.org/2001/XMLSchema" xmlns:p="http://schemas.microsoft.com/office/2006/metadata/properties" xmlns:ns1="http://schemas.microsoft.com/sharepoint/v3" xmlns:ns2="7dc7280d-fec9-4c99-9736-8d7ecec3545c" targetNamespace="http://schemas.microsoft.com/office/2006/metadata/properties" ma:root="true" ma:fieldsID="346e23cb8d6c863e446151d3c3bcc7b0" ns1:_="" ns2:_="">
    <xsd:import namespace="http://schemas.microsoft.com/sharepoint/v3"/>
    <xsd:import namespace="7dc7280d-fec9-4c99-9736-8d7ecec3545c"/>
    <xsd:element name="properties">
      <xsd:complexType>
        <xsd:sequence>
          <xsd:element name="documentManagement">
            <xsd:complexType>
              <xsd:all>
                <xsd:element ref="ns2:h42ba7f56afd40d8a80558d45f27949a" minOccurs="0"/>
                <xsd:element ref="ns2:TaxCatchAll" minOccurs="0"/>
                <xsd:element ref="ns2:TaxCatchAllLabel" minOccurs="0"/>
                <xsd:element ref="ns2:o410524c08c94595afa657d6a91eb2e7" minOccurs="0"/>
                <xsd:element ref="ns2:k5578e8018b54236945b0d1339d2a6f5" minOccurs="0"/>
                <xsd:element ref="ns2:pf2f0a5c9c974145b8182a0b51177c44" minOccurs="0"/>
                <xsd:element ref="ns2:c806c3ad7ef948cca74e93affe552c52" minOccurs="0"/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20" nillable="true" ma:displayName="Date de début de planification" ma:description="" ma:hidden="true" ma:internalName="PublishingStartDate">
      <xsd:simpleType>
        <xsd:restriction base="dms:Unknown"/>
      </xsd:simpleType>
    </xsd:element>
    <xsd:element name="PublishingExpirationDate" ma:index="21" nillable="true" ma:displayName="Date de fin de planification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c7280d-fec9-4c99-9736-8d7ecec3545c" elementFormDefault="qualified">
    <xsd:import namespace="http://schemas.microsoft.com/office/2006/documentManagement/types"/>
    <xsd:import namespace="http://schemas.microsoft.com/office/infopath/2007/PartnerControls"/>
    <xsd:element name="h42ba7f56afd40d8a80558d45f27949a" ma:index="8" nillable="true" ma:taxonomy="true" ma:internalName="h42ba7f56afd40d8a80558d45f27949a" ma:taxonomyFieldName="Acronyme" ma:displayName="Acronyme" ma:default="" ma:fieldId="{142ba7f5-6afd-40d8-a805-58d45f27949a}" ma:taxonomyMulti="true" ma:sspId="bd2caff6-d4fe-420c-943c-f16f78cb48fd" ma:termSetId="38c0c7f7-84fa-437a-aafb-c6610352d12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Colonne Attraper tout de Taxonomie" ma:description="" ma:hidden="true" ma:list="{b4232b1a-9f6a-4a47-b3df-bb2d02d0dd59}" ma:internalName="TaxCatchAll" ma:showField="CatchAllData" ma:web="7dc7280d-fec9-4c99-9736-8d7ecec354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Colonne Attraper tout de Taxonomie1" ma:description="" ma:hidden="true" ma:list="{b4232b1a-9f6a-4a47-b3df-bb2d02d0dd59}" ma:internalName="TaxCatchAllLabel" ma:readOnly="true" ma:showField="CatchAllDataLabel" ma:web="7dc7280d-fec9-4c99-9736-8d7ecec354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410524c08c94595afa657d6a91eb2e7" ma:index="12" nillable="true" ma:taxonomy="true" ma:internalName="o410524c08c94595afa657d6a91eb2e7" ma:taxonomyFieldName="Departement" ma:displayName="Departement" ma:default="" ma:fieldId="{8410524c-08c9-4595-afa6-57d6a91eb2e7}" ma:taxonomyMulti="true" ma:sspId="bd2caff6-d4fe-420c-943c-f16f78cb48fd" ma:termSetId="02ed2265-73f2-4faa-ae96-9cead6fc97f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k5578e8018b54236945b0d1339d2a6f5" ma:index="14" nillable="true" ma:taxonomy="true" ma:internalName="k5578e8018b54236945b0d1339d2a6f5" ma:taxonomyFieldName="Entite" ma:displayName="Entite" ma:default="" ma:fieldId="{45578e80-18b5-4236-945b-0d1339d2a6f5}" ma:taxonomyMulti="true" ma:sspId="bd2caff6-d4fe-420c-943c-f16f78cb48fd" ma:termSetId="fb9c7032-059a-4ea0-95c4-8ab766bf547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f2f0a5c9c974145b8182a0b51177c44" ma:index="16" nillable="true" ma:taxonomy="true" ma:internalName="pf2f0a5c9c974145b8182a0b51177c44" ma:taxonomyFieldName="Theme" ma:displayName="Theme" ma:default="" ma:fieldId="{9f2f0a5c-9c97-4145-b818-2a0b51177c44}" ma:taxonomyMulti="true" ma:sspId="bd2caff6-d4fe-420c-943c-f16f78cb48fd" ma:termSetId="df18bfcf-63cd-40a7-b198-afe70b5f358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806c3ad7ef948cca74e93affe552c52" ma:index="18" nillable="true" ma:taxonomy="true" ma:internalName="c806c3ad7ef948cca74e93affe552c52" ma:taxonomyFieldName="Type_x0020_du_x0020_document" ma:displayName="Type du document" ma:default="" ma:fieldId="{c806c3ad-7ef9-48cc-a74e-93affe552c52}" ma:taxonomyMulti="true" ma:sspId="bd2caff6-d4fe-420c-943c-f16f78cb48fd" ma:termSetId="bf214b23-d91c-4569-9460-efed2ff82ef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haredWithUsers" ma:index="22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h42ba7f56afd40d8a80558d45f27949a xmlns="7dc7280d-fec9-4c99-9736-8d7ecec3545c">
      <Terms xmlns="http://schemas.microsoft.com/office/infopath/2007/PartnerControls"/>
    </h42ba7f56afd40d8a80558d45f27949a>
    <k5578e8018b54236945b0d1339d2a6f5 xmlns="7dc7280d-fec9-4c99-9736-8d7ecec3545c">
      <Terms xmlns="http://schemas.microsoft.com/office/infopath/2007/PartnerControls"/>
    </k5578e8018b54236945b0d1339d2a6f5>
    <PublishingStartDate xmlns="http://schemas.microsoft.com/sharepoint/v3" xsi:nil="true"/>
    <PublishingExpirationDate xmlns="http://schemas.microsoft.com/sharepoint/v3" xsi:nil="true"/>
    <c806c3ad7ef948cca74e93affe552c52 xmlns="7dc7280d-fec9-4c99-9736-8d7ecec3545c">
      <Terms xmlns="http://schemas.microsoft.com/office/infopath/2007/PartnerControls"/>
    </c806c3ad7ef948cca74e93affe552c52>
    <TaxCatchAll xmlns="7dc7280d-fec9-4c99-9736-8d7ecec3545c"/>
    <pf2f0a5c9c974145b8182a0b51177c44 xmlns="7dc7280d-fec9-4c99-9736-8d7ecec3545c">
      <Terms xmlns="http://schemas.microsoft.com/office/infopath/2007/PartnerControls"/>
    </pf2f0a5c9c974145b8182a0b51177c44>
    <o410524c08c94595afa657d6a91eb2e7 xmlns="7dc7280d-fec9-4c99-9736-8d7ecec3545c">
      <Terms xmlns="http://schemas.microsoft.com/office/infopath/2007/PartnerControls"/>
    </o410524c08c94595afa657d6a91eb2e7>
  </documentManagement>
</p:properties>
</file>

<file path=customXml/itemProps1.xml><?xml version="1.0" encoding="utf-8"?>
<ds:datastoreItem xmlns:ds="http://schemas.openxmlformats.org/officeDocument/2006/customXml" ds:itemID="{950EA4DF-3673-4884-B39A-EFE2CC1977FC}"/>
</file>

<file path=customXml/itemProps2.xml><?xml version="1.0" encoding="utf-8"?>
<ds:datastoreItem xmlns:ds="http://schemas.openxmlformats.org/officeDocument/2006/customXml" ds:itemID="{27585D7C-99B2-4EA7-BDAD-6AB64A4BC9C1}"/>
</file>

<file path=customXml/itemProps3.xml><?xml version="1.0" encoding="utf-8"?>
<ds:datastoreItem xmlns:ds="http://schemas.openxmlformats.org/officeDocument/2006/customXml" ds:itemID="{3B1725E1-EE33-4BE0-8C77-AC22125FB8A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8</vt:i4>
      </vt:variant>
    </vt:vector>
  </HeadingPairs>
  <TitlesOfParts>
    <vt:vector size="8" baseType="lpstr">
      <vt:lpstr>Placement régulier</vt:lpstr>
      <vt:lpstr>Placement irrégulier</vt:lpstr>
      <vt:lpstr>Calculette - revenus parents</vt:lpstr>
      <vt:lpstr>Préscolaire</vt:lpstr>
      <vt:lpstr>Parascolaire - Para 1</vt:lpstr>
      <vt:lpstr>Parascolaire - Para 2</vt:lpstr>
      <vt:lpstr>Facture Total</vt:lpstr>
      <vt:lpstr>Irréguliers prix journalier</vt:lpstr>
    </vt:vector>
  </TitlesOfParts>
  <Company>SIEN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Estimation mensuelle du montant des frais de garde à votre charge</dc:title>
  <dc:creator>SIEN</dc:creator>
  <cp:lastModifiedBy>Fehlbaum Chantal</cp:lastModifiedBy>
  <cp:lastPrinted>2016-01-28T11:39:36Z</cp:lastPrinted>
  <dcterms:created xsi:type="dcterms:W3CDTF">2015-09-11T13:15:26Z</dcterms:created>
  <dcterms:modified xsi:type="dcterms:W3CDTF">2016-02-01T09:45:45Z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heme">
    <vt:lpwstr/>
  </property>
  <property fmtid="{D5CDD505-2E9C-101B-9397-08002B2CF9AE}" pid="3" name="Entite">
    <vt:lpwstr/>
  </property>
  <property fmtid="{D5CDD505-2E9C-101B-9397-08002B2CF9AE}" pid="4" name="ContentTypeId">
    <vt:lpwstr>0x0101001F2D59A1BFEF074FA6729E89F190A3A1</vt:lpwstr>
  </property>
  <property fmtid="{D5CDD505-2E9C-101B-9397-08002B2CF9AE}" pid="5" name="Departement">
    <vt:lpwstr/>
  </property>
  <property fmtid="{D5CDD505-2E9C-101B-9397-08002B2CF9AE}" pid="6" name="Type du document">
    <vt:lpwstr/>
  </property>
  <property fmtid="{D5CDD505-2E9C-101B-9397-08002B2CF9AE}" pid="7" name="Acronyme">
    <vt:lpwstr/>
  </property>
</Properties>
</file>