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embeddings/oleObject3.bin" ContentType="application/vnd.openxmlformats-officedocument.oleObject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888" yWindow="-12" windowWidth="19320" windowHeight="13068"/>
  </bookViews>
  <sheets>
    <sheet name="Facturation FORFAIT BILAN" sheetId="3" r:id="rId1"/>
    <sheet name="Facturation Traitement" sheetId="1" r:id="rId2"/>
    <sheet name="ANNEXE Integrative" sheetId="10" r:id="rId3"/>
    <sheet name="ANNEXE remplacement" sheetId="11" r:id="rId4"/>
    <sheet name="ANNEXE DIVERS" sheetId="13" r:id="rId5"/>
    <sheet name="Explications" sheetId="14" r:id="rId6"/>
    <sheet name="table" sheetId="9" state="hidden" r:id="rId7"/>
  </sheets>
  <definedNames>
    <definedName name="_xlnm.Print_Area" localSheetId="4">'ANNEXE DIVERS'!$A$1:$Q$55</definedName>
    <definedName name="_xlnm.Print_Area" localSheetId="2">'ANNEXE Integrative'!$A$1:$Q$49</definedName>
    <definedName name="_xlnm.Print_Area" localSheetId="3">'ANNEXE remplacement'!$A$1:$Q$57</definedName>
    <definedName name="_xlnm.Print_Area" localSheetId="0">'Facturation FORFAIT BILAN'!$A$1:$I$51</definedName>
    <definedName name="_xlnm.Print_Area" localSheetId="1">'Facturation Traitement'!$A$1:$Q$49</definedName>
  </definedNames>
  <calcPr calcId="145621" concurrentCalc="0"/>
</workbook>
</file>

<file path=xl/calcChain.xml><?xml version="1.0" encoding="utf-8"?>
<calcChain xmlns="http://schemas.openxmlformats.org/spreadsheetml/2006/main">
  <c r="P26" i="1" l="1"/>
  <c r="I17" i="3"/>
  <c r="G11" i="9"/>
  <c r="H11" i="9"/>
  <c r="I11" i="9"/>
  <c r="J11" i="9"/>
  <c r="K11" i="9"/>
  <c r="L11" i="9"/>
  <c r="M11" i="9"/>
  <c r="N11" i="9"/>
  <c r="G15" i="9"/>
  <c r="H15" i="9"/>
  <c r="I15" i="9"/>
  <c r="J15" i="9"/>
  <c r="K15" i="9"/>
  <c r="L15" i="9"/>
  <c r="M15" i="9"/>
  <c r="N15" i="9"/>
  <c r="G16" i="9"/>
  <c r="H16" i="9"/>
  <c r="I16" i="9"/>
  <c r="J16" i="9"/>
  <c r="K16" i="9"/>
  <c r="L16" i="9"/>
  <c r="M16" i="9"/>
  <c r="N16" i="9"/>
  <c r="A7" i="13"/>
  <c r="H7" i="13"/>
  <c r="N7" i="13"/>
  <c r="A9" i="13"/>
  <c r="A10" i="13"/>
  <c r="A11" i="13"/>
  <c r="A12" i="13"/>
  <c r="A14" i="13"/>
  <c r="N14" i="13"/>
  <c r="A15" i="13"/>
  <c r="A16" i="13"/>
  <c r="R21" i="13"/>
  <c r="R23" i="13"/>
  <c r="R24" i="13"/>
  <c r="R25" i="13"/>
  <c r="R48" i="13"/>
  <c r="A7" i="11"/>
  <c r="H7" i="11"/>
  <c r="N7" i="11"/>
  <c r="A9" i="11"/>
  <c r="A10" i="11"/>
  <c r="A11" i="11"/>
  <c r="A12" i="11"/>
  <c r="A14" i="11"/>
  <c r="N14" i="11"/>
  <c r="A15" i="11"/>
  <c r="A16" i="11"/>
  <c r="R21" i="11"/>
  <c r="R25" i="11"/>
  <c r="R26" i="11"/>
  <c r="R27" i="11"/>
  <c r="R50" i="11"/>
  <c r="A7" i="10"/>
  <c r="H7" i="10"/>
  <c r="N7" i="10"/>
  <c r="A9" i="10"/>
  <c r="A10" i="10"/>
  <c r="A11" i="10"/>
  <c r="A12" i="10"/>
  <c r="A14" i="10"/>
  <c r="N14" i="10"/>
  <c r="A15" i="10"/>
  <c r="A16" i="10"/>
  <c r="R22" i="10"/>
  <c r="R35" i="10"/>
  <c r="Q42" i="1"/>
  <c r="M46" i="10"/>
  <c r="Q46" i="10"/>
  <c r="R47" i="10"/>
  <c r="Q17" i="1"/>
  <c r="J22" i="1"/>
  <c r="J23" i="1"/>
  <c r="J24" i="1"/>
  <c r="J25" i="1"/>
  <c r="J26" i="1"/>
  <c r="J27" i="1"/>
  <c r="J28" i="1"/>
  <c r="J29" i="1"/>
  <c r="J32" i="1"/>
  <c r="J33" i="1"/>
  <c r="J34" i="1"/>
  <c r="J35" i="1"/>
  <c r="J38" i="1"/>
  <c r="J39" i="1"/>
  <c r="J40" i="1"/>
  <c r="J41" i="1"/>
  <c r="A19" i="1"/>
  <c r="Q22" i="1"/>
  <c r="Q23" i="1"/>
  <c r="Q24" i="1"/>
  <c r="Q25" i="1"/>
  <c r="Q26" i="1"/>
  <c r="Q27" i="1"/>
  <c r="Q28" i="1"/>
  <c r="Q29" i="1"/>
  <c r="Q21" i="1"/>
  <c r="N22" i="1"/>
  <c r="P22" i="1"/>
  <c r="R22" i="1"/>
  <c r="N23" i="1"/>
  <c r="P23" i="1"/>
  <c r="R23" i="1"/>
  <c r="N24" i="1"/>
  <c r="P24" i="1"/>
  <c r="R24" i="1"/>
  <c r="N25" i="1"/>
  <c r="P25" i="1"/>
  <c r="R25" i="1"/>
  <c r="N26" i="1"/>
  <c r="R26" i="1"/>
  <c r="N27" i="1"/>
  <c r="P27" i="1"/>
  <c r="R27" i="1"/>
  <c r="N28" i="1"/>
  <c r="P28" i="1"/>
  <c r="R28" i="1"/>
  <c r="N29" i="1"/>
  <c r="P29" i="1"/>
  <c r="R29" i="1"/>
  <c r="Q32" i="1"/>
  <c r="Q33" i="1"/>
  <c r="Q34" i="1"/>
  <c r="Q35" i="1"/>
  <c r="Q31" i="1"/>
  <c r="N32" i="1"/>
  <c r="P32" i="1"/>
  <c r="N33" i="1"/>
  <c r="P33" i="1"/>
  <c r="N34" i="1"/>
  <c r="P34" i="1"/>
  <c r="N35" i="1"/>
  <c r="P35" i="1"/>
  <c r="Q38" i="1"/>
  <c r="Q39" i="1"/>
  <c r="Q40" i="1"/>
  <c r="Q41" i="1"/>
  <c r="Q37" i="1"/>
  <c r="K38" i="1"/>
  <c r="R38" i="1"/>
  <c r="K39" i="1"/>
  <c r="R39" i="1"/>
  <c r="K40" i="1"/>
  <c r="R40" i="1"/>
  <c r="K41" i="1"/>
  <c r="R41" i="1"/>
  <c r="Q43" i="1"/>
  <c r="K44" i="1"/>
  <c r="F25" i="3"/>
  <c r="F26" i="3"/>
  <c r="F27" i="3"/>
  <c r="F28" i="3"/>
  <c r="F29" i="3"/>
  <c r="F30" i="3"/>
  <c r="F31" i="3"/>
  <c r="E23" i="3"/>
  <c r="J23" i="3"/>
  <c r="H25" i="3"/>
  <c r="I25" i="3"/>
  <c r="H26" i="3"/>
  <c r="I26" i="3"/>
  <c r="H27" i="3"/>
  <c r="I27" i="3"/>
  <c r="H28" i="3"/>
  <c r="I28" i="3"/>
  <c r="H29" i="3"/>
  <c r="I29" i="3"/>
  <c r="H30" i="3"/>
  <c r="I30" i="3"/>
  <c r="H31" i="3"/>
  <c r="I31" i="3"/>
  <c r="I33" i="3"/>
  <c r="J33" i="3"/>
  <c r="I38" i="3"/>
  <c r="E40" i="3"/>
  <c r="F42" i="3"/>
  <c r="H42" i="3"/>
  <c r="I42" i="3"/>
  <c r="F43" i="3"/>
  <c r="H43" i="3"/>
  <c r="I43" i="3"/>
  <c r="F44" i="3"/>
  <c r="H44" i="3"/>
  <c r="I44" i="3"/>
  <c r="I45" i="3"/>
</calcChain>
</file>

<file path=xl/sharedStrings.xml><?xml version="1.0" encoding="utf-8"?>
<sst xmlns="http://schemas.openxmlformats.org/spreadsheetml/2006/main" count="372" uniqueCount="162">
  <si>
    <t>Office de l'enseignement spécialisé</t>
  </si>
  <si>
    <t>Rue de l'Ecluse 67</t>
  </si>
  <si>
    <t>Case postale 3016</t>
  </si>
  <si>
    <t>2001 Neuchâtel</t>
  </si>
  <si>
    <t>Nombre</t>
  </si>
  <si>
    <t>Facture adressée à :</t>
  </si>
  <si>
    <t>Montant     ou taux</t>
  </si>
  <si>
    <t>Total</t>
  </si>
  <si>
    <t>Espace réservé à l'OES</t>
  </si>
  <si>
    <t>Visa OES</t>
  </si>
  <si>
    <t>Facture</t>
  </si>
  <si>
    <t>Date contrôle</t>
  </si>
  <si>
    <t xml:space="preserve"> - refusée</t>
  </si>
  <si>
    <t>FACTURE POUR PRESTATIONS</t>
  </si>
  <si>
    <t>Pos. tarif. ou code</t>
  </si>
  <si>
    <t xml:space="preserve">No facture :      </t>
  </si>
  <si>
    <t>*Les petits numéros renvoient à des explications dans les directives "facturation"</t>
  </si>
  <si>
    <t xml:space="preserve"> - acceptée</t>
  </si>
  <si>
    <t>Remarques éventuelles</t>
  </si>
  <si>
    <t>Numéro de fournisseur ETNE</t>
  </si>
  <si>
    <t xml:space="preserve">No dossier / décision :                  </t>
  </si>
  <si>
    <t>ORDRE</t>
  </si>
  <si>
    <t>PIECES ANNEXEES</t>
  </si>
  <si>
    <t>VISA CHEF SERVICE</t>
  </si>
  <si>
    <t>No ECRITURE</t>
  </si>
  <si>
    <t>DATE SCANNAGE ET VISA</t>
  </si>
  <si>
    <r>
      <t>Bénéficiaire :</t>
    </r>
    <r>
      <rPr>
        <sz val="9"/>
        <rFont val="Arial"/>
      </rPr>
      <t xml:space="preserve"> </t>
    </r>
    <r>
      <rPr>
        <sz val="8"/>
        <rFont val="Arial"/>
        <family val="2"/>
      </rPr>
      <t/>
    </r>
  </si>
  <si>
    <r>
      <t>Créancier(ère) :</t>
    </r>
    <r>
      <rPr>
        <sz val="9"/>
        <rFont val="Arial"/>
      </rPr>
      <t xml:space="preserve">   </t>
    </r>
  </si>
  <si>
    <t>Montant CHF</t>
  </si>
  <si>
    <t>RESERVES MOYENS FINANCIERS</t>
  </si>
  <si>
    <t>NP VILLE</t>
  </si>
  <si>
    <t>Médecin:</t>
  </si>
  <si>
    <r>
      <t xml:space="preserve">COMPTE                              </t>
    </r>
    <r>
      <rPr>
        <sz val="9"/>
        <rFont val="Arial"/>
      </rPr>
      <t>318626</t>
    </r>
  </si>
  <si>
    <r>
      <t xml:space="preserve">CENTRE                                     </t>
    </r>
    <r>
      <rPr>
        <sz val="9"/>
        <rFont val="Arial"/>
      </rPr>
      <t>6202</t>
    </r>
  </si>
  <si>
    <t>RUE No.</t>
  </si>
  <si>
    <r>
      <t xml:space="preserve">COMPTE                           </t>
    </r>
    <r>
      <rPr>
        <sz val="9"/>
        <rFont val="Arial"/>
      </rPr>
      <t>318626</t>
    </r>
  </si>
  <si>
    <t>NOM(S) en maj.  Prénom(s) en minusc.  + (date de naissance)</t>
  </si>
  <si>
    <t>NOM Prénom</t>
  </si>
  <si>
    <t xml:space="preserve"> nbre séances</t>
  </si>
  <si>
    <t xml:space="preserve">RUE No. </t>
  </si>
  <si>
    <t xml:space="preserve">NP VILLE </t>
  </si>
  <si>
    <t>Traitement individuel</t>
  </si>
  <si>
    <t>Traitement en groupe</t>
  </si>
  <si>
    <t>Séance(s) intégrative(s)</t>
  </si>
  <si>
    <t>3 * 1 / 4 h.</t>
  </si>
  <si>
    <t>2 * 1 / 4 h.</t>
  </si>
  <si>
    <t>2 enfants</t>
  </si>
  <si>
    <t>3 enfants</t>
  </si>
  <si>
    <t>4 * 1 / 4 h. et +</t>
  </si>
  <si>
    <t>date 1</t>
  </si>
  <si>
    <t>date 2</t>
  </si>
  <si>
    <t>date 3</t>
  </si>
  <si>
    <t>date 4</t>
  </si>
  <si>
    <t>date 5</t>
  </si>
  <si>
    <t>date 6</t>
  </si>
  <si>
    <t>date 7</t>
  </si>
  <si>
    <t>date 8</t>
  </si>
  <si>
    <t>NB séances</t>
  </si>
  <si>
    <t>Dates prestations  (MOIS)</t>
  </si>
  <si>
    <t>TOTAL</t>
  </si>
  <si>
    <r>
      <t>Nom, prénoms, adresse exacte,NPA, domicile</t>
    </r>
    <r>
      <rPr>
        <sz val="9"/>
        <rFont val="Arial"/>
      </rPr>
      <t xml:space="preserve">           </t>
    </r>
  </si>
  <si>
    <t>Nom, prénoms, adresse exacte,NPA, domicile</t>
  </si>
  <si>
    <t>Date facture :</t>
  </si>
  <si>
    <t>1*</t>
  </si>
  <si>
    <t>janvier</t>
  </si>
  <si>
    <t>février</t>
  </si>
  <si>
    <t>mars</t>
  </si>
  <si>
    <t>avril</t>
  </si>
  <si>
    <t>mai</t>
  </si>
  <si>
    <t>juin</t>
  </si>
  <si>
    <t>juillet</t>
  </si>
  <si>
    <t>août septembre</t>
  </si>
  <si>
    <t>octobre</t>
  </si>
  <si>
    <t>novembre</t>
  </si>
  <si>
    <t>décembre</t>
  </si>
  <si>
    <t>août</t>
  </si>
  <si>
    <t>septembre</t>
  </si>
  <si>
    <t>Si vous avez plus de 4 + 1/4 h., veuillez entrer manuellement le montant soit 150.-- CHF pour 5 * 1/4 h; 180.-- CHF pour 6 * 1/4 h. dans la cellule de la colonne "P"</t>
  </si>
  <si>
    <t>nb 1/4 h.</t>
  </si>
  <si>
    <t>jour</t>
  </si>
  <si>
    <t>Bilan &amp; Prolongation</t>
  </si>
  <si>
    <t>Forfait Prolongation</t>
  </si>
  <si>
    <t>Forfait Bilan</t>
  </si>
  <si>
    <t>ANNEXE</t>
  </si>
  <si>
    <t>Séances Intégratives</t>
  </si>
  <si>
    <t>Participants (nom et fonction):</t>
  </si>
  <si>
    <r>
      <t xml:space="preserve">Date initiale </t>
    </r>
    <r>
      <rPr>
        <sz val="6"/>
        <rFont val="Arial"/>
        <family val="2"/>
      </rPr>
      <t>(JJ/MM/AA):</t>
    </r>
  </si>
  <si>
    <r>
      <t xml:space="preserve">Date de remplacement </t>
    </r>
    <r>
      <rPr>
        <sz val="6"/>
        <rFont val="Arial"/>
        <family val="2"/>
      </rPr>
      <t>(JJ/MM/AA):</t>
    </r>
  </si>
  <si>
    <t>COMMENTAIRES DIVERS</t>
  </si>
  <si>
    <t>Directives relatives à la procédure d’établissement des factures par les prestataires</t>
  </si>
  <si>
    <t>1. Date facture</t>
  </si>
  <si>
    <t>2. No facture</t>
  </si>
  <si>
    <t>3. No décision / dossier : Impératif !</t>
  </si>
  <si>
    <t>Aucune facture concernant des prestations qui n’ont pas fait l’objet d’une décision ne pourra</t>
  </si>
  <si>
    <t>être acceptée</t>
  </si>
  <si>
    <t>4. Bénéficiaire</t>
  </si>
  <si>
    <t>5. Créancier(ère)</t>
  </si>
  <si>
    <t>6. Numéro de fournisseur ETNE</t>
  </si>
  <si>
    <t>*Les petits numéros renvoient à l'onglet "explications"</t>
  </si>
  <si>
    <r>
      <t>Commentaires</t>
    </r>
    <r>
      <rPr>
        <sz val="9"/>
        <rFont val="Arial"/>
      </rPr>
      <t xml:space="preserve">                                     </t>
    </r>
    <r>
      <rPr>
        <sz val="9"/>
        <rFont val="Arial"/>
      </rPr>
      <t xml:space="preserve">                                                 </t>
    </r>
  </si>
  <si>
    <r>
      <t xml:space="preserve">Date facture :  </t>
    </r>
    <r>
      <rPr>
        <sz val="7"/>
        <color indexed="10"/>
        <rFont val="Arial"/>
        <family val="2"/>
      </rPr>
      <t>1</t>
    </r>
    <r>
      <rPr>
        <sz val="9"/>
        <color indexed="10"/>
        <rFont val="Arial"/>
        <family val="2"/>
      </rPr>
      <t>*</t>
    </r>
  </si>
  <si>
    <r>
      <t xml:space="preserve">Nom, prénoms, adresse exacte,NPA, domicile  </t>
    </r>
    <r>
      <rPr>
        <sz val="7"/>
        <color indexed="10"/>
        <rFont val="Arial"/>
        <family val="2"/>
      </rPr>
      <t>5</t>
    </r>
  </si>
  <si>
    <r>
      <t>Nom, prénoms, adresse exacte,NPA, domicile</t>
    </r>
    <r>
      <rPr>
        <sz val="9"/>
        <rFont val="Arial"/>
      </rPr>
      <t xml:space="preserve">  </t>
    </r>
    <r>
      <rPr>
        <sz val="7"/>
        <color indexed="10"/>
        <rFont val="Arial"/>
        <family val="2"/>
      </rPr>
      <t xml:space="preserve">4 </t>
    </r>
    <r>
      <rPr>
        <sz val="9"/>
        <color indexed="10"/>
        <rFont val="Arial"/>
        <family val="2"/>
      </rPr>
      <t xml:space="preserve">  </t>
    </r>
    <r>
      <rPr>
        <sz val="9"/>
        <rFont val="Arial"/>
      </rPr>
      <t xml:space="preserve">           </t>
    </r>
  </si>
  <si>
    <t>Nb de 1/4 heures cumulés déjà facturés sous cette décision</t>
  </si>
  <si>
    <t>facture du jour</t>
  </si>
  <si>
    <t>déjà facturé</t>
  </si>
  <si>
    <t>Séances de remplacements</t>
  </si>
  <si>
    <t>Visa orthophoniste:</t>
  </si>
  <si>
    <t>Du prestataire, selon chronologie.</t>
  </si>
  <si>
    <t>Date d’établissement de la facture du prestataire.</t>
  </si>
  <si>
    <t>Nom, prénom et adresse du bénéficiaire (enfant ou jeune) &amp; date de naissance</t>
  </si>
  <si>
    <t>Nom, prénom (raison sociale) et adresse du créancier/de la créancière (prestataire orthophonique)</t>
  </si>
  <si>
    <t>Du créancier/de la créancière (prestataire orthophonique), indispensable pour le paiement</t>
  </si>
  <si>
    <t>Traitements orthophoniques</t>
  </si>
  <si>
    <t>Motif:</t>
  </si>
  <si>
    <t>Nature de la séance intégrative:</t>
  </si>
  <si>
    <r>
      <t xml:space="preserve">Date </t>
    </r>
    <r>
      <rPr>
        <b/>
        <sz val="6"/>
        <rFont val="Arial"/>
        <family val="2"/>
      </rPr>
      <t>(JJ/MM/AA):</t>
    </r>
  </si>
  <si>
    <t>Nombre de 1/4 heure (s)</t>
  </si>
  <si>
    <t>Nombre total de 1/4 heure (s)</t>
  </si>
  <si>
    <t>Il vous est demandé de bien vouloir signer le document - signature manuelle - avant l'enovi des documents.</t>
  </si>
  <si>
    <t>Seul les noms et prénoms sont demandés l'adresse complète n'est pas nécessaire</t>
  </si>
  <si>
    <t>Pour les bilans / Orthophoniste et médecin (ligne 25 et 40)</t>
  </si>
  <si>
    <t>60mn</t>
  </si>
  <si>
    <t>75 mn</t>
  </si>
  <si>
    <t>90 mn</t>
  </si>
  <si>
    <t>120 mn</t>
  </si>
  <si>
    <t>150mmn</t>
  </si>
  <si>
    <t>180mn</t>
  </si>
  <si>
    <t>total</t>
  </si>
  <si>
    <t>enfants</t>
  </si>
  <si>
    <t>105 mn</t>
  </si>
  <si>
    <t>135mn</t>
  </si>
  <si>
    <t>165mn</t>
  </si>
  <si>
    <t>6811 60mn 2 enfants</t>
  </si>
  <si>
    <t>6821 60 mn 3 enfants</t>
  </si>
  <si>
    <t>6811 75 mn 2 enfants</t>
  </si>
  <si>
    <t>6821 75 mn 3 enfants</t>
  </si>
  <si>
    <t>6811 90mn 2 enfants</t>
  </si>
  <si>
    <t>6821 90 mn 3 enfants</t>
  </si>
  <si>
    <t>6821 105 mn 3 enfants</t>
  </si>
  <si>
    <t>6811 105 mn 2 enfants</t>
  </si>
  <si>
    <t>6811 120mn 2 enfants</t>
  </si>
  <si>
    <t>6821 120 mn 3 enfants</t>
  </si>
  <si>
    <t>6811 135 mn 2 enfants</t>
  </si>
  <si>
    <t>6821 135 mn 3 enfants</t>
  </si>
  <si>
    <t>6811 150 mn 2 enfants</t>
  </si>
  <si>
    <t>6821 150 mn 3 enfants</t>
  </si>
  <si>
    <t>Si vous avez plus de 4 enfants, veuillez entrer manuellement le montant dans la cellule de la colonne "P"</t>
  </si>
  <si>
    <t>6831 60 mn 4 enfants</t>
  </si>
  <si>
    <t>6831 75 mn 4 enfants</t>
  </si>
  <si>
    <t>6831 90 mn 4 enfants</t>
  </si>
  <si>
    <t>6831 120 mn 4 enfants</t>
  </si>
  <si>
    <t>6831 135 mn 4 enfants</t>
  </si>
  <si>
    <t>6831 150 mn 4 enfants</t>
  </si>
  <si>
    <t>6831 105 mn 4 enfants</t>
  </si>
  <si>
    <t>4 enfants</t>
  </si>
  <si>
    <t>6811 45mn 2 enfants</t>
  </si>
  <si>
    <t>6821 45mn 3 enfants</t>
  </si>
  <si>
    <t>6831 45mn 4 enfants</t>
  </si>
  <si>
    <t>psswd</t>
  </si>
  <si>
    <r>
      <t xml:space="preserve">No. FOURNISSEUR    </t>
    </r>
    <r>
      <rPr>
        <sz val="9"/>
        <rFont val="Arial"/>
      </rPr>
      <t xml:space="preserve">                         </t>
    </r>
    <r>
      <rPr>
        <b/>
        <sz val="9"/>
        <rFont val="Arial"/>
      </rPr>
      <t>999 999</t>
    </r>
  </si>
  <si>
    <r>
      <t xml:space="preserve">No. FOURNISSEUR                             </t>
    </r>
    <r>
      <rPr>
        <b/>
        <sz val="8"/>
        <rFont val="Arial"/>
        <family val="2"/>
      </rPr>
      <t>999 999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</si>
</sst>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[$€]\ * #,##0.00_ ;_ [$€]\ * \-#,##0.00_ ;_ [$€]\ * &quot;-&quot;??_ ;_ @_ "/>
    <numFmt numFmtId="165" formatCode="mmm/yyyy"/>
    <numFmt numFmtId="166" formatCode="[$-F800]dddd\,\ mmmm\ dd\,\ yyyy"/>
    <numFmt numFmtId="167" formatCode="d/m/yy;@"/>
    <numFmt numFmtId="168" formatCode="dd/mm/yy;@"/>
    <numFmt numFmtId="169" formatCode="#,##0.0"/>
    <numFmt numFmtId="170" formatCode="dd/mm/yyyy;@"/>
  </numFmts>
  <fonts count="39" x14ac:knownFonts="1">
    <font>
      <sz val="9"/>
      <name val="Arial"/>
    </font>
    <font>
      <sz val="9"/>
      <name val="Arial"/>
    </font>
    <font>
      <b/>
      <sz val="9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</font>
    <font>
      <i/>
      <sz val="9"/>
      <name val="Arial"/>
    </font>
    <font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</font>
    <font>
      <i/>
      <sz val="10"/>
      <name val="Arial"/>
      <family val="2"/>
    </font>
    <font>
      <b/>
      <i/>
      <sz val="10"/>
      <name val="Arial"/>
      <family val="2"/>
    </font>
    <font>
      <b/>
      <sz val="8"/>
      <color indexed="10"/>
      <name val="Arial"/>
      <family val="2"/>
    </font>
    <font>
      <sz val="9"/>
      <name val="Arial"/>
    </font>
    <font>
      <b/>
      <sz val="9"/>
      <name val="Arial"/>
    </font>
    <font>
      <b/>
      <u/>
      <sz val="8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u/>
      <sz val="9"/>
      <name val="Arial"/>
      <family val="2"/>
    </font>
    <font>
      <sz val="9"/>
      <name val="Arial"/>
    </font>
    <font>
      <sz val="7"/>
      <color indexed="10"/>
      <name val="Arial"/>
      <family val="2"/>
    </font>
    <font>
      <b/>
      <sz val="6"/>
      <name val="Arial"/>
      <family val="2"/>
    </font>
    <font>
      <sz val="9"/>
      <color indexed="10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u/>
      <sz val="9"/>
      <name val="Arial"/>
      <family val="2"/>
    </font>
    <font>
      <i/>
      <sz val="8"/>
      <color rgb="FFFF0000"/>
      <name val="Arial"/>
      <family val="2"/>
    </font>
    <font>
      <sz val="7"/>
      <color rgb="FFFF0000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i/>
      <sz val="10"/>
      <color theme="0"/>
      <name val="Arial"/>
      <family val="2"/>
    </font>
    <font>
      <i/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43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43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72">
    <xf numFmtId="0" fontId="0" fillId="0" borderId="0" xfId="0"/>
    <xf numFmtId="0" fontId="7" fillId="0" borderId="0" xfId="0" applyFont="1"/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6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0" fillId="0" borderId="4" xfId="0" applyBorder="1"/>
    <xf numFmtId="0" fontId="0" fillId="0" borderId="3" xfId="0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11" fillId="0" borderId="0" xfId="0" applyFont="1" applyBorder="1"/>
    <xf numFmtId="0" fontId="0" fillId="0" borderId="0" xfId="0" applyBorder="1"/>
    <xf numFmtId="0" fontId="2" fillId="0" borderId="3" xfId="0" applyFont="1" applyFill="1" applyBorder="1" applyAlignment="1">
      <alignment vertical="center"/>
    </xf>
    <xf numFmtId="0" fontId="0" fillId="0" borderId="5" xfId="0" applyBorder="1"/>
    <xf numFmtId="0" fontId="9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right" vertical="top"/>
    </xf>
    <xf numFmtId="0" fontId="0" fillId="0" borderId="0" xfId="0" applyFill="1" applyBorder="1" applyAlignment="1">
      <alignment horizontal="left"/>
    </xf>
    <xf numFmtId="0" fontId="8" fillId="2" borderId="6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vertical="top"/>
    </xf>
    <xf numFmtId="0" fontId="5" fillId="0" borderId="1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/>
    </xf>
    <xf numFmtId="0" fontId="0" fillId="0" borderId="2" xfId="0" applyFill="1" applyBorder="1"/>
    <xf numFmtId="0" fontId="12" fillId="0" borderId="12" xfId="0" applyFont="1" applyFill="1" applyBorder="1" applyAlignment="1">
      <alignment horizontal="left"/>
    </xf>
    <xf numFmtId="0" fontId="0" fillId="0" borderId="12" xfId="0" applyFill="1" applyBorder="1"/>
    <xf numFmtId="0" fontId="0" fillId="0" borderId="13" xfId="0" applyFill="1" applyBorder="1"/>
    <xf numFmtId="0" fontId="2" fillId="0" borderId="14" xfId="0" applyFont="1" applyFill="1" applyBorder="1" applyAlignment="1">
      <alignment horizontal="center" vertical="center"/>
    </xf>
    <xf numFmtId="0" fontId="0" fillId="0" borderId="0" xfId="0" applyFill="1"/>
    <xf numFmtId="0" fontId="0" fillId="0" borderId="15" xfId="0" applyFill="1" applyBorder="1" applyAlignment="1">
      <alignment horizontal="left"/>
    </xf>
    <xf numFmtId="0" fontId="3" fillId="0" borderId="15" xfId="0" applyFont="1" applyFill="1" applyBorder="1"/>
    <xf numFmtId="0" fontId="3" fillId="0" borderId="16" xfId="0" applyFont="1" applyFill="1" applyBorder="1"/>
    <xf numFmtId="0" fontId="0" fillId="0" borderId="0" xfId="0" applyFill="1" applyBorder="1"/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0" fillId="0" borderId="10" xfId="0" applyFill="1" applyBorder="1" applyAlignment="1">
      <alignment horizontal="left"/>
    </xf>
    <xf numFmtId="0" fontId="0" fillId="0" borderId="10" xfId="0" applyFill="1" applyBorder="1"/>
    <xf numFmtId="0" fontId="0" fillId="0" borderId="11" xfId="0" applyFill="1" applyBorder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4" fontId="0" fillId="0" borderId="0" xfId="1" applyFont="1"/>
    <xf numFmtId="4" fontId="3" fillId="0" borderId="1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right" vertical="center" wrapText="1"/>
    </xf>
    <xf numFmtId="165" fontId="3" fillId="0" borderId="15" xfId="0" applyNumberFormat="1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2" xfId="0" applyBorder="1"/>
    <xf numFmtId="0" fontId="0" fillId="5" borderId="0" xfId="0" applyFill="1"/>
    <xf numFmtId="0" fontId="16" fillId="5" borderId="0" xfId="0" applyFont="1" applyFill="1"/>
    <xf numFmtId="0" fontId="16" fillId="0" borderId="17" xfId="0" applyNumberFormat="1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166" fontId="9" fillId="0" borderId="15" xfId="0" applyNumberFormat="1" applyFont="1" applyFill="1" applyBorder="1" applyAlignment="1">
      <alignment horizontal="left" vertical="center" wrapText="1"/>
    </xf>
    <xf numFmtId="166" fontId="3" fillId="0" borderId="18" xfId="0" applyNumberFormat="1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center" vertical="center" wrapText="1"/>
    </xf>
    <xf numFmtId="165" fontId="3" fillId="0" borderId="18" xfId="0" applyNumberFormat="1" applyFont="1" applyFill="1" applyBorder="1" applyAlignment="1">
      <alignment horizontal="left" vertical="center" wrapText="1"/>
    </xf>
    <xf numFmtId="165" fontId="3" fillId="0" borderId="20" xfId="0" applyNumberFormat="1" applyFont="1" applyFill="1" applyBorder="1" applyAlignment="1">
      <alignment horizontal="left" vertical="center" wrapText="1"/>
    </xf>
    <xf numFmtId="0" fontId="13" fillId="0" borderId="21" xfId="0" applyNumberFormat="1" applyFont="1" applyFill="1" applyBorder="1" applyAlignment="1">
      <alignment horizontal="right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14" fillId="0" borderId="22" xfId="0" applyNumberFormat="1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17" fillId="0" borderId="3" xfId="0" applyFont="1" applyBorder="1" applyAlignment="1">
      <alignment horizontal="left" vertical="center"/>
    </xf>
    <xf numFmtId="0" fontId="32" fillId="0" borderId="4" xfId="0" applyFont="1" applyBorder="1" applyAlignment="1">
      <alignment horizontal="right" vertical="top"/>
    </xf>
    <xf numFmtId="0" fontId="32" fillId="0" borderId="4" xfId="0" applyFont="1" applyFill="1" applyBorder="1" applyAlignment="1">
      <alignment horizontal="right" vertical="top"/>
    </xf>
    <xf numFmtId="0" fontId="16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6" fontId="3" fillId="0" borderId="23" xfId="0" applyNumberFormat="1" applyFont="1" applyFill="1" applyBorder="1" applyAlignment="1">
      <alignment horizontal="left" vertical="center" wrapText="1"/>
    </xf>
    <xf numFmtId="165" fontId="3" fillId="0" borderId="23" xfId="0" applyNumberFormat="1" applyFont="1" applyFill="1" applyBorder="1" applyAlignment="1">
      <alignment horizontal="left" vertical="center" wrapText="1"/>
    </xf>
    <xf numFmtId="3" fontId="3" fillId="0" borderId="23" xfId="0" applyNumberFormat="1" applyFont="1" applyFill="1" applyBorder="1" applyAlignment="1">
      <alignment horizontal="left" vertical="center" wrapText="1"/>
    </xf>
    <xf numFmtId="3" fontId="3" fillId="0" borderId="21" xfId="0" applyNumberFormat="1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left" vertical="center" wrapText="1"/>
    </xf>
    <xf numFmtId="165" fontId="3" fillId="0" borderId="23" xfId="0" applyNumberFormat="1" applyFont="1" applyFill="1" applyBorder="1" applyAlignment="1">
      <alignment horizontal="center" vertical="center" wrapText="1"/>
    </xf>
    <xf numFmtId="165" fontId="3" fillId="0" borderId="21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/>
    </xf>
    <xf numFmtId="165" fontId="3" fillId="0" borderId="25" xfId="0" applyNumberFormat="1" applyFont="1" applyFill="1" applyBorder="1" applyAlignment="1">
      <alignment horizontal="left" vertical="center" wrapText="1"/>
    </xf>
    <xf numFmtId="165" fontId="3" fillId="0" borderId="26" xfId="0" applyNumberFormat="1" applyFont="1" applyFill="1" applyBorder="1" applyAlignment="1">
      <alignment horizontal="center" vertical="center" wrapText="1"/>
    </xf>
    <xf numFmtId="3" fontId="3" fillId="0" borderId="26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16" fillId="0" borderId="27" xfId="0" applyNumberFormat="1" applyFont="1" applyFill="1" applyBorder="1" applyAlignment="1">
      <alignment horizontal="center" vertical="center" wrapText="1"/>
    </xf>
    <xf numFmtId="4" fontId="3" fillId="0" borderId="27" xfId="1" applyNumberFormat="1" applyFont="1" applyFill="1" applyBorder="1" applyAlignment="1">
      <alignment horizontal="center" vertical="center" wrapText="1"/>
    </xf>
    <xf numFmtId="4" fontId="5" fillId="0" borderId="28" xfId="0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center" vertical="center" wrapText="1"/>
    </xf>
    <xf numFmtId="4" fontId="20" fillId="0" borderId="28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3" fillId="0" borderId="29" xfId="0" applyFont="1" applyFill="1" applyBorder="1"/>
    <xf numFmtId="0" fontId="3" fillId="0" borderId="10" xfId="0" applyFont="1" applyFill="1" applyBorder="1"/>
    <xf numFmtId="0" fontId="3" fillId="0" borderId="14" xfId="0" applyFont="1" applyFill="1" applyBorder="1"/>
    <xf numFmtId="0" fontId="3" fillId="0" borderId="11" xfId="0" applyFont="1" applyFill="1" applyBorder="1"/>
    <xf numFmtId="0" fontId="3" fillId="0" borderId="0" xfId="0" applyFont="1" applyFill="1" applyBorder="1"/>
    <xf numFmtId="0" fontId="3" fillId="0" borderId="5" xfId="0" applyFont="1" applyFill="1" applyBorder="1"/>
    <xf numFmtId="0" fontId="22" fillId="0" borderId="3" xfId="0" applyFont="1" applyFill="1" applyBorder="1" applyAlignment="1">
      <alignment horizontal="left"/>
    </xf>
    <xf numFmtId="0" fontId="22" fillId="0" borderId="4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32" fillId="0" borderId="4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/>
    </xf>
    <xf numFmtId="0" fontId="0" fillId="6" borderId="0" xfId="0" applyFill="1"/>
    <xf numFmtId="164" fontId="23" fillId="6" borderId="0" xfId="1" applyFont="1" applyFill="1"/>
    <xf numFmtId="0" fontId="33" fillId="0" borderId="0" xfId="0" applyFont="1"/>
    <xf numFmtId="0" fontId="33" fillId="0" borderId="0" xfId="0" applyFont="1" applyAlignment="1">
      <alignment vertical="center"/>
    </xf>
    <xf numFmtId="0" fontId="33" fillId="0" borderId="0" xfId="0" applyFont="1" applyAlignment="1"/>
    <xf numFmtId="164" fontId="33" fillId="0" borderId="0" xfId="1" applyFont="1"/>
    <xf numFmtId="0" fontId="33" fillId="0" borderId="0" xfId="0" applyFont="1" applyFill="1"/>
    <xf numFmtId="0" fontId="16" fillId="0" borderId="0" xfId="0" applyFont="1"/>
    <xf numFmtId="0" fontId="6" fillId="0" borderId="2" xfId="0" applyFont="1" applyFill="1" applyBorder="1" applyAlignment="1">
      <alignment vertical="center"/>
    </xf>
    <xf numFmtId="0" fontId="0" fillId="0" borderId="29" xfId="0" applyFill="1" applyBorder="1"/>
    <xf numFmtId="0" fontId="0" fillId="0" borderId="14" xfId="0" applyFill="1" applyBorder="1"/>
    <xf numFmtId="0" fontId="3" fillId="0" borderId="29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4" fontId="3" fillId="0" borderId="15" xfId="0" applyNumberFormat="1" applyFont="1" applyFill="1" applyBorder="1" applyAlignment="1">
      <alignment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16" fillId="0" borderId="15" xfId="0" applyFont="1" applyFill="1" applyBorder="1" applyAlignment="1">
      <alignment horizontal="right" vertical="center" wrapText="1"/>
    </xf>
    <xf numFmtId="165" fontId="3" fillId="0" borderId="29" xfId="0" applyNumberFormat="1" applyFont="1" applyFill="1" applyBorder="1" applyAlignment="1">
      <alignment horizontal="left" vertical="center" wrapText="1"/>
    </xf>
    <xf numFmtId="0" fontId="3" fillId="0" borderId="10" xfId="0" applyNumberFormat="1" applyFont="1" applyFill="1" applyBorder="1" applyAlignment="1">
      <alignment horizontal="right" vertical="center" wrapText="1"/>
    </xf>
    <xf numFmtId="0" fontId="16" fillId="0" borderId="31" xfId="0" applyNumberFormat="1" applyFont="1" applyFill="1" applyBorder="1" applyAlignment="1">
      <alignment horizontal="center" vertical="center" wrapText="1"/>
    </xf>
    <xf numFmtId="0" fontId="16" fillId="0" borderId="32" xfId="0" applyNumberFormat="1" applyFont="1" applyFill="1" applyBorder="1" applyAlignment="1">
      <alignment horizontal="center" vertical="center" wrapText="1"/>
    </xf>
    <xf numFmtId="0" fontId="16" fillId="0" borderId="33" xfId="0" applyNumberFormat="1" applyFont="1" applyFill="1" applyBorder="1" applyAlignment="1">
      <alignment horizontal="center" vertical="center" wrapText="1"/>
    </xf>
    <xf numFmtId="167" fontId="9" fillId="0" borderId="29" xfId="0" applyNumberFormat="1" applyFont="1" applyFill="1" applyBorder="1" applyAlignment="1">
      <alignment horizontal="left" vertical="center" wrapText="1"/>
    </xf>
    <xf numFmtId="1" fontId="3" fillId="0" borderId="34" xfId="0" applyNumberFormat="1" applyFont="1" applyFill="1" applyBorder="1" applyAlignment="1">
      <alignment horizontal="center" vertical="center" wrapText="1"/>
    </xf>
    <xf numFmtId="0" fontId="3" fillId="0" borderId="34" xfId="0" applyNumberFormat="1" applyFont="1" applyFill="1" applyBorder="1" applyAlignment="1">
      <alignment horizontal="center" vertical="center" wrapText="1"/>
    </xf>
    <xf numFmtId="1" fontId="3" fillId="0" borderId="35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4" fontId="4" fillId="0" borderId="36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33" fillId="0" borderId="29" xfId="0" applyNumberFormat="1" applyFont="1" applyFill="1" applyBorder="1" applyAlignment="1">
      <alignment horizontal="right" vertical="center" wrapText="1"/>
    </xf>
    <xf numFmtId="0" fontId="5" fillId="0" borderId="29" xfId="0" applyFont="1" applyFill="1" applyBorder="1" applyAlignment="1">
      <alignment horizontal="left" vertical="top"/>
    </xf>
    <xf numFmtId="0" fontId="2" fillId="0" borderId="29" xfId="0" applyFont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vertical="center" textRotation="90" wrapText="1"/>
    </xf>
    <xf numFmtId="0" fontId="11" fillId="0" borderId="0" xfId="0" applyFont="1" applyFill="1" applyBorder="1"/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/>
    </xf>
    <xf numFmtId="3" fontId="4" fillId="0" borderId="29" xfId="0" applyNumberFormat="1" applyFont="1" applyFill="1" applyBorder="1" applyAlignment="1">
      <alignment horizontal="center" vertical="center"/>
    </xf>
    <xf numFmtId="166" fontId="3" fillId="0" borderId="29" xfId="0" applyNumberFormat="1" applyFont="1" applyFill="1" applyBorder="1" applyAlignment="1">
      <alignment horizontal="left" vertical="center" wrapText="1"/>
    </xf>
    <xf numFmtId="166" fontId="3" fillId="0" borderId="0" xfId="0" applyNumberFormat="1" applyFont="1" applyFill="1" applyBorder="1" applyAlignment="1">
      <alignment horizontal="left" vertical="center" wrapText="1"/>
    </xf>
    <xf numFmtId="166" fontId="3" fillId="0" borderId="10" xfId="0" applyNumberFormat="1" applyFont="1" applyFill="1" applyBorder="1" applyAlignment="1">
      <alignment horizontal="left" vertical="center" wrapText="1"/>
    </xf>
    <xf numFmtId="166" fontId="3" fillId="0" borderId="14" xfId="0" applyNumberFormat="1" applyFont="1" applyFill="1" applyBorder="1" applyAlignment="1">
      <alignment horizontal="left" vertical="center" wrapText="1"/>
    </xf>
    <xf numFmtId="166" fontId="3" fillId="0" borderId="5" xfId="0" applyNumberFormat="1" applyFont="1" applyFill="1" applyBorder="1" applyAlignment="1">
      <alignment horizontal="left" vertical="center" wrapText="1"/>
    </xf>
    <xf numFmtId="166" fontId="3" fillId="0" borderId="11" xfId="0" applyNumberFormat="1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166" fontId="3" fillId="0" borderId="3" xfId="0" applyNumberFormat="1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left" vertical="center" wrapText="1"/>
    </xf>
    <xf numFmtId="166" fontId="3" fillId="0" borderId="4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28" fillId="0" borderId="0" xfId="0" applyFont="1"/>
    <xf numFmtId="0" fontId="29" fillId="0" borderId="0" xfId="0" applyFont="1"/>
    <xf numFmtId="0" fontId="5" fillId="0" borderId="0" xfId="0" applyFont="1"/>
    <xf numFmtId="0" fontId="34" fillId="0" borderId="4" xfId="0" applyFont="1" applyFill="1" applyBorder="1" applyAlignment="1">
      <alignment horizontal="left" vertical="center"/>
    </xf>
    <xf numFmtId="0" fontId="1" fillId="6" borderId="0" xfId="0" applyFont="1" applyFill="1"/>
    <xf numFmtId="0" fontId="1" fillId="0" borderId="40" xfId="0" applyFont="1" applyBorder="1" applyAlignment="1">
      <alignment horizontal="left" vertical="top"/>
    </xf>
    <xf numFmtId="0" fontId="1" fillId="0" borderId="41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4" fontId="35" fillId="7" borderId="4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/>
    </xf>
    <xf numFmtId="1" fontId="5" fillId="0" borderId="10" xfId="0" applyNumberFormat="1" applyFont="1" applyBorder="1" applyAlignment="1">
      <alignment horizontal="center" vertical="top"/>
    </xf>
    <xf numFmtId="0" fontId="2" fillId="0" borderId="29" xfId="0" applyFont="1" applyBorder="1" applyAlignment="1">
      <alignment horizontal="left" vertical="top"/>
    </xf>
    <xf numFmtId="0" fontId="36" fillId="0" borderId="0" xfId="0" applyFont="1"/>
    <xf numFmtId="0" fontId="0" fillId="0" borderId="42" xfId="0" applyBorder="1" applyAlignment="1"/>
    <xf numFmtId="0" fontId="0" fillId="0" borderId="43" xfId="0" applyBorder="1" applyAlignment="1"/>
    <xf numFmtId="0" fontId="3" fillId="0" borderId="39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vertical="center" textRotation="90" wrapText="1"/>
    </xf>
    <xf numFmtId="0" fontId="30" fillId="0" borderId="3" xfId="0" applyFont="1" applyFill="1" applyBorder="1" applyAlignment="1">
      <alignment horizontal="left" vertical="center"/>
    </xf>
    <xf numFmtId="166" fontId="9" fillId="0" borderId="0" xfId="0" applyNumberFormat="1" applyFont="1" applyFill="1" applyBorder="1" applyAlignment="1">
      <alignment horizontal="left" vertical="top" wrapText="1"/>
    </xf>
    <xf numFmtId="0" fontId="1" fillId="5" borderId="0" xfId="0" applyFont="1" applyFill="1"/>
    <xf numFmtId="3" fontId="21" fillId="0" borderId="20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textRotation="90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1" fillId="0" borderId="40" xfId="0" applyFont="1" applyFill="1" applyBorder="1" applyAlignment="1">
      <alignment horizontal="left" vertical="top"/>
    </xf>
    <xf numFmtId="0" fontId="1" fillId="0" borderId="39" xfId="0" applyFont="1" applyFill="1" applyBorder="1" applyAlignment="1">
      <alignment horizontal="left" vertical="top"/>
    </xf>
    <xf numFmtId="0" fontId="1" fillId="0" borderId="41" xfId="0" applyFont="1" applyFill="1" applyBorder="1" applyAlignment="1">
      <alignment horizontal="left" vertical="top"/>
    </xf>
    <xf numFmtId="166" fontId="3" fillId="0" borderId="34" xfId="0" applyNumberFormat="1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vertical="center" textRotation="90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166" fontId="5" fillId="0" borderId="29" xfId="0" applyNumberFormat="1" applyFont="1" applyFill="1" applyBorder="1" applyAlignment="1">
      <alignment horizontal="left" vertical="center" wrapText="1"/>
    </xf>
    <xf numFmtId="166" fontId="9" fillId="0" borderId="10" xfId="0" applyNumberFormat="1" applyFont="1" applyFill="1" applyBorder="1" applyAlignment="1">
      <alignment horizontal="left" vertical="top" wrapText="1"/>
    </xf>
    <xf numFmtId="166" fontId="3" fillId="0" borderId="29" xfId="0" applyNumberFormat="1" applyFont="1" applyFill="1" applyBorder="1" applyAlignment="1">
      <alignment vertical="top" wrapText="1"/>
    </xf>
    <xf numFmtId="167" fontId="16" fillId="5" borderId="27" xfId="0" applyNumberFormat="1" applyFont="1" applyFill="1" applyBorder="1" applyAlignment="1" applyProtection="1">
      <alignment horizontal="left" vertical="center" wrapText="1"/>
      <protection locked="0"/>
    </xf>
    <xf numFmtId="1" fontId="3" fillId="5" borderId="44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45" xfId="0" applyNumberFormat="1" applyFont="1" applyFill="1" applyBorder="1" applyAlignment="1" applyProtection="1">
      <alignment horizontal="center" vertical="center" wrapText="1"/>
      <protection locked="0"/>
    </xf>
    <xf numFmtId="167" fontId="16" fillId="5" borderId="17" xfId="0" applyNumberFormat="1" applyFont="1" applyFill="1" applyBorder="1" applyAlignment="1" applyProtection="1">
      <alignment horizontal="left" vertical="center" wrapText="1"/>
      <protection locked="0"/>
    </xf>
    <xf numFmtId="1" fontId="3" fillId="5" borderId="46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47" xfId="0" applyNumberFormat="1" applyFont="1" applyFill="1" applyBorder="1" applyAlignment="1" applyProtection="1">
      <alignment horizontal="center" vertical="center" wrapText="1"/>
      <protection locked="0"/>
    </xf>
    <xf numFmtId="1" fontId="3" fillId="5" borderId="48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4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3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164" fontId="23" fillId="6" borderId="0" xfId="1" applyFont="1" applyFill="1" applyProtection="1">
      <protection hidden="1"/>
    </xf>
    <xf numFmtId="0" fontId="0" fillId="6" borderId="0" xfId="0" applyFill="1" applyProtection="1">
      <protection hidden="1"/>
    </xf>
    <xf numFmtId="0" fontId="30" fillId="5" borderId="50" xfId="0" applyFont="1" applyFill="1" applyBorder="1" applyAlignment="1">
      <alignment vertical="center"/>
    </xf>
    <xf numFmtId="0" fontId="30" fillId="5" borderId="39" xfId="0" applyFont="1" applyFill="1" applyBorder="1" applyAlignment="1">
      <alignment vertical="center"/>
    </xf>
    <xf numFmtId="0" fontId="30" fillId="5" borderId="51" xfId="0" applyFont="1" applyFill="1" applyBorder="1" applyAlignment="1">
      <alignment vertical="center"/>
    </xf>
    <xf numFmtId="167" fontId="9" fillId="5" borderId="15" xfId="0" applyNumberFormat="1" applyFont="1" applyFill="1" applyBorder="1" applyAlignment="1" applyProtection="1">
      <alignment horizontal="left" vertical="center" wrapText="1"/>
      <protection locked="0"/>
    </xf>
    <xf numFmtId="3" fontId="9" fillId="5" borderId="29" xfId="0" applyNumberFormat="1" applyFont="1" applyFill="1" applyBorder="1" applyAlignment="1" applyProtection="1">
      <alignment horizontal="center" vertical="center" wrapText="1"/>
      <protection locked="0"/>
    </xf>
    <xf numFmtId="3" fontId="9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27" xfId="0" applyFont="1" applyFill="1" applyBorder="1" applyAlignment="1" applyProtection="1">
      <alignment horizontal="center" vertical="center" wrapText="1"/>
      <protection locked="0"/>
    </xf>
    <xf numFmtId="14" fontId="5" fillId="5" borderId="16" xfId="0" applyNumberFormat="1" applyFont="1" applyFill="1" applyBorder="1" applyAlignment="1" applyProtection="1">
      <alignment horizontal="left" vertical="center"/>
      <protection locked="0"/>
    </xf>
    <xf numFmtId="0" fontId="21" fillId="0" borderId="16" xfId="0" applyFont="1" applyFill="1" applyBorder="1" applyAlignment="1" applyProtection="1">
      <alignment horizontal="center" vertical="center" wrapText="1"/>
    </xf>
    <xf numFmtId="0" fontId="37" fillId="0" borderId="0" xfId="0" applyFont="1"/>
    <xf numFmtId="4" fontId="16" fillId="5" borderId="27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27" xfId="0" applyNumberFormat="1" applyFont="1" applyFill="1" applyBorder="1" applyAlignment="1">
      <alignment horizontal="center" vertical="center" wrapText="1"/>
    </xf>
    <xf numFmtId="2" fontId="16" fillId="0" borderId="17" xfId="0" applyNumberFormat="1" applyFont="1" applyFill="1" applyBorder="1" applyAlignment="1">
      <alignment horizontal="center" vertical="center" wrapText="1"/>
    </xf>
    <xf numFmtId="2" fontId="16" fillId="0" borderId="19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13" fillId="0" borderId="15" xfId="0" applyNumberFormat="1" applyFont="1" applyFill="1" applyBorder="1" applyAlignment="1">
      <alignment horizontal="center" vertical="center" wrapText="1"/>
    </xf>
    <xf numFmtId="2" fontId="16" fillId="0" borderId="15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" fillId="8" borderId="0" xfId="0" applyFont="1" applyFill="1"/>
    <xf numFmtId="0" fontId="0" fillId="8" borderId="0" xfId="0" applyFill="1" applyAlignment="1">
      <alignment horizontal="center"/>
    </xf>
    <xf numFmtId="0" fontId="0" fillId="8" borderId="0" xfId="0" applyFill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6" fillId="5" borderId="0" xfId="0" applyFont="1" applyFill="1" applyAlignment="1">
      <alignment horizontal="center"/>
    </xf>
    <xf numFmtId="169" fontId="16" fillId="5" borderId="0" xfId="0" applyNumberFormat="1" applyFont="1" applyFill="1" applyAlignment="1">
      <alignment horizontal="center"/>
    </xf>
    <xf numFmtId="169" fontId="0" fillId="0" borderId="0" xfId="0" applyNumberFormat="1" applyAlignment="1">
      <alignment horizontal="center"/>
    </xf>
    <xf numFmtId="169" fontId="0" fillId="5" borderId="0" xfId="0" applyNumberFormat="1" applyFill="1" applyAlignment="1">
      <alignment horizontal="center"/>
    </xf>
    <xf numFmtId="169" fontId="1" fillId="5" borderId="0" xfId="0" applyNumberFormat="1" applyFont="1" applyFill="1" applyAlignment="1">
      <alignment horizontal="center"/>
    </xf>
    <xf numFmtId="169" fontId="1" fillId="8" borderId="0" xfId="0" applyNumberFormat="1" applyFont="1" applyFill="1" applyAlignment="1">
      <alignment horizontal="center"/>
    </xf>
    <xf numFmtId="0" fontId="9" fillId="5" borderId="27" xfId="0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Fill="1"/>
    <xf numFmtId="0" fontId="2" fillId="0" borderId="3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32" fillId="0" borderId="4" xfId="0" applyFont="1" applyFill="1" applyBorder="1" applyAlignment="1" applyProtection="1">
      <alignment horizontal="center" vertical="center"/>
    </xf>
    <xf numFmtId="4" fontId="16" fillId="0" borderId="27" xfId="0" applyNumberFormat="1" applyFont="1" applyFill="1" applyBorder="1" applyAlignment="1" applyProtection="1">
      <alignment horizontal="center" vertical="center" wrapText="1"/>
    </xf>
    <xf numFmtId="0" fontId="1" fillId="0" borderId="31" xfId="0" applyNumberFormat="1" applyFont="1" applyFill="1" applyBorder="1" applyAlignment="1">
      <alignment horizontal="center" vertical="center" wrapText="1"/>
    </xf>
    <xf numFmtId="0" fontId="1" fillId="0" borderId="32" xfId="0" applyNumberFormat="1" applyFont="1" applyFill="1" applyBorder="1" applyAlignment="1">
      <alignment horizontal="center" vertical="center" wrapText="1"/>
    </xf>
    <xf numFmtId="0" fontId="1" fillId="0" borderId="33" xfId="0" applyNumberFormat="1" applyFont="1" applyFill="1" applyBorder="1" applyAlignment="1">
      <alignment horizontal="center" vertical="center" wrapText="1"/>
    </xf>
    <xf numFmtId="0" fontId="2" fillId="6" borderId="0" xfId="0" applyFont="1" applyFill="1"/>
    <xf numFmtId="3" fontId="2" fillId="6" borderId="0" xfId="0" applyNumberFormat="1" applyFont="1" applyFill="1" applyAlignment="1">
      <alignment horizontal="center"/>
    </xf>
    <xf numFmtId="3" fontId="0" fillId="6" borderId="0" xfId="0" applyNumberFormat="1" applyFill="1" applyAlignment="1">
      <alignment horizontal="center"/>
    </xf>
    <xf numFmtId="3" fontId="0" fillId="6" borderId="0" xfId="0" applyNumberFormat="1" applyFill="1"/>
    <xf numFmtId="0" fontId="9" fillId="0" borderId="9" xfId="0" applyFont="1" applyFill="1" applyBorder="1" applyAlignment="1">
      <alignment horizontal="center" vertical="center" wrapText="1"/>
    </xf>
    <xf numFmtId="0" fontId="3" fillId="0" borderId="35" xfId="0" applyNumberFormat="1" applyFont="1" applyFill="1" applyBorder="1" applyAlignment="1">
      <alignment horizontal="center" vertical="center" wrapText="1"/>
    </xf>
    <xf numFmtId="0" fontId="3" fillId="0" borderId="34" xfId="0" applyNumberFormat="1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top" wrapText="1"/>
    </xf>
    <xf numFmtId="0" fontId="8" fillId="3" borderId="62" xfId="0" applyFont="1" applyFill="1" applyBorder="1" applyAlignment="1">
      <alignment horizontal="center" vertical="top" wrapText="1"/>
    </xf>
    <xf numFmtId="0" fontId="0" fillId="0" borderId="0" xfId="0" applyFill="1" applyBorder="1"/>
    <xf numFmtId="0" fontId="0" fillId="0" borderId="10" xfId="0" applyFill="1" applyBorder="1"/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 vertical="center" wrapText="1"/>
    </xf>
    <xf numFmtId="0" fontId="0" fillId="0" borderId="5" xfId="0" applyBorder="1"/>
    <xf numFmtId="0" fontId="0" fillId="0" borderId="11" xfId="0" applyBorder="1"/>
    <xf numFmtId="0" fontId="13" fillId="0" borderId="29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5" fillId="0" borderId="59" xfId="0" applyFont="1" applyFill="1" applyBorder="1" applyAlignment="1">
      <alignment horizontal="left" vertical="center" wrapText="1"/>
    </xf>
    <xf numFmtId="0" fontId="5" fillId="0" borderId="60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/>
    </xf>
    <xf numFmtId="0" fontId="0" fillId="0" borderId="2" xfId="0" applyBorder="1" applyAlignment="1"/>
    <xf numFmtId="0" fontId="0" fillId="0" borderId="4" xfId="0" applyBorder="1" applyAlignment="1"/>
    <xf numFmtId="0" fontId="3" fillId="5" borderId="29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3" fillId="5" borderId="29" xfId="0" applyFont="1" applyFill="1" applyBorder="1" applyAlignment="1" applyProtection="1">
      <alignment horizontal="left" vertical="center" wrapText="1"/>
      <protection locked="0"/>
    </xf>
    <xf numFmtId="0" fontId="3" fillId="5" borderId="0" xfId="0" applyFont="1" applyFill="1" applyBorder="1" applyAlignment="1" applyProtection="1">
      <alignment horizontal="left" vertical="center" wrapText="1"/>
      <protection locked="0"/>
    </xf>
    <xf numFmtId="0" fontId="5" fillId="0" borderId="35" xfId="0" applyNumberFormat="1" applyFont="1" applyFill="1" applyBorder="1" applyAlignment="1">
      <alignment horizontal="center" vertical="center" wrapText="1"/>
    </xf>
    <xf numFmtId="0" fontId="5" fillId="0" borderId="34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0" borderId="59" xfId="0" applyNumberFormat="1" applyFont="1" applyFill="1" applyBorder="1" applyAlignment="1">
      <alignment horizontal="left" vertical="center" wrapText="1"/>
    </xf>
    <xf numFmtId="0" fontId="5" fillId="0" borderId="60" xfId="0" applyNumberFormat="1" applyFont="1" applyFill="1" applyBorder="1" applyAlignment="1">
      <alignment horizontal="left" vertical="center" wrapText="1"/>
    </xf>
    <xf numFmtId="0" fontId="5" fillId="0" borderId="28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52" xfId="0" applyFont="1" applyFill="1" applyBorder="1" applyAlignment="1">
      <alignment horizontal="left"/>
    </xf>
    <xf numFmtId="0" fontId="8" fillId="0" borderId="38" xfId="0" applyFont="1" applyBorder="1" applyAlignment="1">
      <alignment horizontal="center" vertical="top" wrapText="1"/>
    </xf>
    <xf numFmtId="0" fontId="8" fillId="0" borderId="54" xfId="0" applyFont="1" applyBorder="1" applyAlignment="1">
      <alignment horizontal="center" vertical="top" wrapText="1"/>
    </xf>
    <xf numFmtId="0" fontId="18" fillId="0" borderId="50" xfId="0" applyFont="1" applyFill="1" applyBorder="1" applyAlignment="1">
      <alignment horizontal="left" vertical="center" indent="1"/>
    </xf>
    <xf numFmtId="0" fontId="18" fillId="0" borderId="39" xfId="0" applyFont="1" applyFill="1" applyBorder="1" applyAlignment="1">
      <alignment horizontal="left" vertical="center" indent="1"/>
    </xf>
    <xf numFmtId="0" fontId="30" fillId="0" borderId="39" xfId="0" applyFont="1" applyFill="1" applyBorder="1" applyAlignment="1">
      <alignment horizontal="left" vertical="center" indent="1"/>
    </xf>
    <xf numFmtId="0" fontId="30" fillId="0" borderId="51" xfId="0" applyFont="1" applyFill="1" applyBorder="1" applyAlignment="1">
      <alignment horizontal="left" vertical="center" indent="1"/>
    </xf>
    <xf numFmtId="0" fontId="8" fillId="0" borderId="55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2" fillId="5" borderId="57" xfId="0" applyFont="1" applyFill="1" applyBorder="1" applyAlignment="1" applyProtection="1">
      <alignment horizontal="center"/>
      <protection locked="0"/>
    </xf>
    <xf numFmtId="0" fontId="2" fillId="5" borderId="34" xfId="0" applyFont="1" applyFill="1" applyBorder="1" applyAlignment="1" applyProtection="1">
      <alignment horizontal="center"/>
      <protection locked="0"/>
    </xf>
    <xf numFmtId="0" fontId="2" fillId="5" borderId="58" xfId="0" applyFont="1" applyFill="1" applyBorder="1" applyAlignment="1" applyProtection="1">
      <alignment horizontal="center"/>
      <protection locked="0"/>
    </xf>
    <xf numFmtId="0" fontId="0" fillId="5" borderId="29" xfId="0" applyFont="1" applyFill="1" applyBorder="1" applyAlignment="1" applyProtection="1">
      <alignment horizontal="left"/>
      <protection locked="0"/>
    </xf>
    <xf numFmtId="0" fontId="6" fillId="5" borderId="0" xfId="0" applyFont="1" applyFill="1" applyBorder="1" applyAlignment="1" applyProtection="1">
      <alignment horizontal="left"/>
      <protection locked="0"/>
    </xf>
    <xf numFmtId="0" fontId="6" fillId="5" borderId="10" xfId="0" applyFont="1" applyFill="1" applyBorder="1" applyAlignment="1" applyProtection="1">
      <alignment horizontal="left"/>
      <protection locked="0"/>
    </xf>
    <xf numFmtId="0" fontId="6" fillId="5" borderId="52" xfId="0" applyFont="1" applyFill="1" applyBorder="1" applyAlignment="1" applyProtection="1">
      <alignment horizontal="left"/>
      <protection locked="0"/>
    </xf>
    <xf numFmtId="0" fontId="8" fillId="4" borderId="53" xfId="0" applyFont="1" applyFill="1" applyBorder="1" applyAlignment="1">
      <alignment horizontal="center" vertical="top" wrapText="1"/>
    </xf>
    <xf numFmtId="0" fontId="8" fillId="4" borderId="43" xfId="0" applyFont="1" applyFill="1" applyBorder="1" applyAlignment="1">
      <alignment horizontal="center" vertical="top" wrapText="1"/>
    </xf>
    <xf numFmtId="0" fontId="6" fillId="5" borderId="29" xfId="0" applyFont="1" applyFill="1" applyBorder="1" applyAlignment="1" applyProtection="1">
      <alignment horizontal="left"/>
      <protection locked="0"/>
    </xf>
    <xf numFmtId="0" fontId="3" fillId="5" borderId="14" xfId="0" applyFont="1" applyFill="1" applyBorder="1" applyAlignment="1" applyProtection="1">
      <alignment horizontal="left"/>
      <protection locked="0"/>
    </xf>
    <xf numFmtId="0" fontId="3" fillId="5" borderId="5" xfId="0" applyFont="1" applyFill="1" applyBorder="1" applyAlignment="1" applyProtection="1">
      <alignment horizontal="left"/>
      <protection locked="0"/>
    </xf>
    <xf numFmtId="0" fontId="3" fillId="5" borderId="11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10" fillId="5" borderId="5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NumberFormat="1" applyFont="1" applyFill="1" applyBorder="1" applyAlignment="1" applyProtection="1">
      <alignment horizontal="center" vertical="center"/>
      <protection locked="0"/>
    </xf>
    <xf numFmtId="0" fontId="10" fillId="5" borderId="5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NumberFormat="1" applyFont="1" applyFill="1" applyBorder="1" applyAlignment="1" applyProtection="1">
      <alignment horizontal="center" vertical="center"/>
      <protection locked="0"/>
    </xf>
    <xf numFmtId="0" fontId="38" fillId="5" borderId="29" xfId="0" applyFont="1" applyFill="1" applyBorder="1" applyAlignment="1" applyProtection="1">
      <alignment horizontal="left"/>
      <protection locked="0"/>
    </xf>
    <xf numFmtId="0" fontId="20" fillId="9" borderId="14" xfId="0" applyFont="1" applyFill="1" applyBorder="1" applyAlignment="1" applyProtection="1">
      <alignment horizontal="center" vertical="center"/>
      <protection locked="0"/>
    </xf>
    <xf numFmtId="0" fontId="20" fillId="9" borderId="5" xfId="0" applyFont="1" applyFill="1" applyBorder="1" applyAlignment="1" applyProtection="1">
      <alignment horizontal="center" vertical="center"/>
      <protection locked="0"/>
    </xf>
    <xf numFmtId="0" fontId="20" fillId="9" borderId="11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0" fillId="5" borderId="57" xfId="0" applyFont="1" applyFill="1" applyBorder="1" applyAlignment="1" applyProtection="1">
      <alignment horizontal="center" vertical="center"/>
      <protection locked="0"/>
    </xf>
    <xf numFmtId="0" fontId="30" fillId="5" borderId="34" xfId="0" applyFont="1" applyFill="1" applyBorder="1" applyAlignment="1" applyProtection="1">
      <alignment horizontal="center" vertical="center"/>
      <protection locked="0"/>
    </xf>
    <xf numFmtId="0" fontId="30" fillId="5" borderId="58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14" fontId="16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" xfId="0" applyFont="1" applyFill="1" applyBorder="1" applyAlignment="1" applyProtection="1">
      <alignment horizontal="center" vertical="center" wrapText="1"/>
      <protection locked="0"/>
    </xf>
    <xf numFmtId="0" fontId="16" fillId="5" borderId="11" xfId="0" applyFont="1" applyFill="1" applyBorder="1" applyAlignment="1" applyProtection="1">
      <alignment horizontal="center" vertical="center" wrapText="1"/>
      <protection locked="0"/>
    </xf>
    <xf numFmtId="0" fontId="16" fillId="5" borderId="14" xfId="0" applyFont="1" applyFill="1" applyBorder="1" applyAlignment="1" applyProtection="1">
      <alignment horizontal="center" vertical="center" wrapText="1"/>
      <protection locked="0"/>
    </xf>
    <xf numFmtId="0" fontId="1" fillId="5" borderId="29" xfId="0" applyFont="1" applyFill="1" applyBorder="1" applyAlignment="1" applyProtection="1">
      <alignment horizontal="left"/>
      <protection locked="0"/>
    </xf>
    <xf numFmtId="0" fontId="3" fillId="5" borderId="65" xfId="0" applyNumberFormat="1" applyFont="1" applyFill="1" applyBorder="1" applyAlignment="1" applyProtection="1">
      <alignment horizontal="left" vertical="center" wrapText="1"/>
      <protection locked="0"/>
    </xf>
    <xf numFmtId="0" fontId="3" fillId="5" borderId="66" xfId="0" applyNumberFormat="1" applyFont="1" applyFill="1" applyBorder="1" applyAlignment="1" applyProtection="1">
      <alignment horizontal="left" vertical="center" wrapText="1"/>
      <protection locked="0"/>
    </xf>
    <xf numFmtId="0" fontId="3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3" fillId="5" borderId="21" xfId="0" applyNumberFormat="1" applyFont="1" applyFill="1" applyBorder="1" applyAlignment="1" applyProtection="1">
      <alignment horizontal="left" vertical="center" wrapText="1"/>
      <protection locked="0"/>
    </xf>
    <xf numFmtId="0" fontId="16" fillId="5" borderId="63" xfId="0" applyFont="1" applyFill="1" applyBorder="1" applyAlignment="1" applyProtection="1">
      <alignment horizontal="left" vertical="center" wrapText="1"/>
      <protection locked="0"/>
    </xf>
    <xf numFmtId="0" fontId="16" fillId="5" borderId="64" xfId="0" applyFont="1" applyFill="1" applyBorder="1" applyAlignment="1" applyProtection="1">
      <alignment horizontal="left" vertical="center" wrapText="1"/>
      <protection locked="0"/>
    </xf>
    <xf numFmtId="0" fontId="13" fillId="0" borderId="21" xfId="0" applyFont="1" applyFill="1" applyBorder="1" applyAlignment="1">
      <alignment horizontal="left" vertical="center" wrapText="1"/>
    </xf>
    <xf numFmtId="0" fontId="16" fillId="5" borderId="65" xfId="0" applyFont="1" applyFill="1" applyBorder="1" applyAlignment="1" applyProtection="1">
      <alignment horizontal="left" vertical="center" wrapText="1"/>
      <protection locked="0"/>
    </xf>
    <xf numFmtId="0" fontId="16" fillId="5" borderId="66" xfId="0" applyFont="1" applyFill="1" applyBorder="1" applyAlignment="1" applyProtection="1">
      <alignment horizontal="left" vertical="center" wrapText="1"/>
      <protection locked="0"/>
    </xf>
    <xf numFmtId="0" fontId="16" fillId="5" borderId="67" xfId="0" applyFont="1" applyFill="1" applyBorder="1" applyAlignment="1" applyProtection="1">
      <alignment horizontal="left" vertical="center" wrapText="1"/>
      <protection locked="0"/>
    </xf>
    <xf numFmtId="0" fontId="3" fillId="5" borderId="20" xfId="0" applyFont="1" applyFill="1" applyBorder="1" applyAlignment="1" applyProtection="1">
      <alignment horizontal="left" vertical="center" wrapText="1"/>
      <protection locked="0"/>
    </xf>
    <xf numFmtId="0" fontId="3" fillId="5" borderId="21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0" fillId="0" borderId="10" xfId="0" applyBorder="1"/>
    <xf numFmtId="0" fontId="19" fillId="0" borderId="59" xfId="0" applyFont="1" applyFill="1" applyBorder="1" applyAlignment="1">
      <alignment horizontal="center" vertical="center" wrapText="1"/>
    </xf>
    <xf numFmtId="0" fontId="19" fillId="0" borderId="6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0" borderId="59" xfId="0" applyFont="1" applyFill="1" applyBorder="1" applyAlignment="1">
      <alignment horizontal="center" vertical="center" wrapText="1"/>
    </xf>
    <xf numFmtId="0" fontId="18" fillId="0" borderId="60" xfId="0" applyFont="1" applyFill="1" applyBorder="1" applyAlignment="1">
      <alignment horizontal="center" vertical="center" wrapText="1"/>
    </xf>
    <xf numFmtId="0" fontId="33" fillId="0" borderId="63" xfId="0" applyFont="1" applyFill="1" applyBorder="1" applyAlignment="1">
      <alignment horizontal="center" vertical="center" wrapText="1"/>
    </xf>
    <xf numFmtId="0" fontId="33" fillId="0" borderId="64" xfId="0" applyFont="1" applyFill="1" applyBorder="1" applyAlignment="1">
      <alignment horizontal="center" vertical="center" wrapText="1"/>
    </xf>
    <xf numFmtId="0" fontId="3" fillId="5" borderId="63" xfId="1" applyNumberFormat="1" applyFont="1" applyFill="1" applyBorder="1" applyAlignment="1" applyProtection="1">
      <alignment horizontal="left" vertical="center" wrapText="1"/>
      <protection locked="0"/>
    </xf>
    <xf numFmtId="0" fontId="3" fillId="5" borderId="64" xfId="1" applyNumberFormat="1" applyFont="1" applyFill="1" applyBorder="1" applyAlignment="1" applyProtection="1">
      <alignment horizontal="left" vertical="center" wrapText="1"/>
      <protection locked="0"/>
    </xf>
    <xf numFmtId="1" fontId="5" fillId="5" borderId="0" xfId="0" applyNumberFormat="1" applyFont="1" applyFill="1" applyBorder="1" applyAlignment="1" applyProtection="1">
      <alignment horizontal="center" vertical="top"/>
      <protection locked="0"/>
    </xf>
    <xf numFmtId="0" fontId="4" fillId="0" borderId="2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166" fontId="2" fillId="0" borderId="35" xfId="0" applyNumberFormat="1" applyFont="1" applyFill="1" applyBorder="1" applyAlignment="1">
      <alignment horizontal="left" vertical="center" wrapText="1"/>
    </xf>
    <xf numFmtId="166" fontId="2" fillId="0" borderId="34" xfId="0" applyNumberFormat="1" applyFont="1" applyFill="1" applyBorder="1" applyAlignment="1">
      <alignment horizontal="left" vertical="center" wrapText="1"/>
    </xf>
    <xf numFmtId="166" fontId="1" fillId="5" borderId="50" xfId="0" applyNumberFormat="1" applyFont="1" applyFill="1" applyBorder="1" applyAlignment="1" applyProtection="1">
      <alignment horizontal="left" vertical="top" wrapText="1"/>
      <protection locked="0"/>
    </xf>
    <xf numFmtId="0" fontId="1" fillId="5" borderId="39" xfId="0" applyFont="1" applyFill="1" applyBorder="1" applyAlignment="1" applyProtection="1">
      <alignment horizontal="left" vertical="top"/>
      <protection locked="0"/>
    </xf>
    <xf numFmtId="0" fontId="1" fillId="5" borderId="51" xfId="0" applyFont="1" applyFill="1" applyBorder="1" applyAlignment="1" applyProtection="1">
      <alignment horizontal="left" vertical="top"/>
      <protection locked="0"/>
    </xf>
    <xf numFmtId="0" fontId="1" fillId="5" borderId="57" xfId="0" applyFont="1" applyFill="1" applyBorder="1" applyAlignment="1" applyProtection="1">
      <alignment horizontal="left" vertical="top"/>
      <protection locked="0"/>
    </xf>
    <xf numFmtId="0" fontId="1" fillId="5" borderId="34" xfId="0" applyFont="1" applyFill="1" applyBorder="1" applyAlignment="1" applyProtection="1">
      <alignment horizontal="left" vertical="top"/>
      <protection locked="0"/>
    </xf>
    <xf numFmtId="0" fontId="1" fillId="5" borderId="58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Border="1" applyAlignment="1">
      <alignment horizontal="center" vertical="top"/>
    </xf>
    <xf numFmtId="166" fontId="1" fillId="5" borderId="70" xfId="0" applyNumberFormat="1" applyFont="1" applyFill="1" applyBorder="1" applyAlignment="1" applyProtection="1">
      <alignment horizontal="left" vertical="top" wrapText="1"/>
      <protection locked="0"/>
    </xf>
    <xf numFmtId="0" fontId="1" fillId="5" borderId="0" xfId="0" applyFont="1" applyFill="1" applyBorder="1" applyAlignment="1" applyProtection="1">
      <alignment horizontal="left" vertical="top"/>
      <protection locked="0"/>
    </xf>
    <xf numFmtId="0" fontId="1" fillId="5" borderId="52" xfId="0" applyFont="1" applyFill="1" applyBorder="1" applyAlignment="1" applyProtection="1">
      <alignment horizontal="left" vertical="top"/>
      <protection locked="0"/>
    </xf>
    <xf numFmtId="0" fontId="1" fillId="5" borderId="70" xfId="0" applyFont="1" applyFill="1" applyBorder="1" applyAlignment="1" applyProtection="1">
      <alignment horizontal="left" vertical="top"/>
      <protection locked="0"/>
    </xf>
    <xf numFmtId="0" fontId="1" fillId="5" borderId="0" xfId="0" applyFont="1" applyFill="1" applyAlignment="1" applyProtection="1">
      <alignment horizontal="left" vertical="top"/>
      <protection locked="0"/>
    </xf>
    <xf numFmtId="166" fontId="21" fillId="0" borderId="34" xfId="0" applyNumberFormat="1" applyFont="1" applyFill="1" applyBorder="1" applyAlignment="1">
      <alignment horizontal="left" vertical="center" wrapText="1"/>
    </xf>
    <xf numFmtId="168" fontId="2" fillId="5" borderId="59" xfId="0" applyNumberFormat="1" applyFont="1" applyFill="1" applyBorder="1" applyAlignment="1" applyProtection="1">
      <alignment horizontal="center" vertical="center" wrapText="1"/>
      <protection locked="0"/>
    </xf>
    <xf numFmtId="168" fontId="2" fillId="5" borderId="28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horizontal="center" vertical="top"/>
    </xf>
    <xf numFmtId="0" fontId="8" fillId="0" borderId="38" xfId="0" applyFont="1" applyFill="1" applyBorder="1" applyAlignment="1">
      <alignment horizontal="center" vertical="top" wrapText="1"/>
    </xf>
    <xf numFmtId="0" fontId="8" fillId="0" borderId="54" xfId="0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right" vertical="center" indent="1"/>
    </xf>
    <xf numFmtId="0" fontId="32" fillId="0" borderId="71" xfId="0" applyFont="1" applyFill="1" applyBorder="1" applyAlignment="1">
      <alignment horizontal="right" vertical="center" inden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166" fontId="2" fillId="0" borderId="29" xfId="0" applyNumberFormat="1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left" vertical="center" wrapText="1"/>
    </xf>
    <xf numFmtId="0" fontId="8" fillId="0" borderId="55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2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61" xfId="0" applyFont="1" applyFill="1" applyBorder="1" applyAlignment="1">
      <alignment horizontal="center" vertical="top" wrapText="1"/>
    </xf>
    <xf numFmtId="0" fontId="8" fillId="0" borderId="68" xfId="0" applyFont="1" applyFill="1" applyBorder="1" applyAlignment="1">
      <alignment horizontal="center" vertical="top" wrapText="1"/>
    </xf>
    <xf numFmtId="0" fontId="6" fillId="0" borderId="29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6" fillId="0" borderId="10" xfId="0" applyFont="1" applyFill="1" applyBorder="1" applyAlignment="1" applyProtection="1">
      <alignment horizontal="left"/>
    </xf>
    <xf numFmtId="0" fontId="5" fillId="0" borderId="1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top" wrapText="1"/>
    </xf>
    <xf numFmtId="0" fontId="8" fillId="0" borderId="43" xfId="0" applyFont="1" applyFill="1" applyBorder="1" applyAlignment="1">
      <alignment horizontal="center" vertical="top" wrapText="1"/>
    </xf>
    <xf numFmtId="0" fontId="10" fillId="0" borderId="14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170" fontId="16" fillId="0" borderId="14" xfId="0" applyNumberFormat="1" applyFont="1" applyFill="1" applyBorder="1" applyAlignment="1">
      <alignment horizontal="center" vertical="center" wrapText="1"/>
    </xf>
    <xf numFmtId="170" fontId="16" fillId="0" borderId="5" xfId="0" applyNumberFormat="1" applyFont="1" applyFill="1" applyBorder="1" applyAlignment="1">
      <alignment horizontal="center" vertical="center" wrapText="1"/>
    </xf>
    <xf numFmtId="170" fontId="16" fillId="0" borderId="11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166" fontId="3" fillId="5" borderId="0" xfId="0" applyNumberFormat="1" applyFont="1" applyFill="1" applyBorder="1" applyAlignment="1" applyProtection="1">
      <alignment vertical="top" wrapText="1"/>
      <protection locked="0"/>
    </xf>
    <xf numFmtId="166" fontId="3" fillId="5" borderId="10" xfId="0" applyNumberFormat="1" applyFont="1" applyFill="1" applyBorder="1" applyAlignment="1" applyProtection="1">
      <alignment vertical="top" wrapText="1"/>
      <protection locked="0"/>
    </xf>
    <xf numFmtId="168" fontId="1" fillId="5" borderId="64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0" xfId="0" applyNumberFormat="1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1" fillId="5" borderId="39" xfId="0" applyFont="1" applyFill="1" applyBorder="1" applyAlignment="1" applyProtection="1">
      <alignment horizontal="left" vertical="top" wrapText="1"/>
      <protection locked="0"/>
    </xf>
    <xf numFmtId="0" fontId="1" fillId="5" borderId="51" xfId="0" applyFont="1" applyFill="1" applyBorder="1" applyAlignment="1" applyProtection="1">
      <alignment horizontal="left" vertical="top" wrapText="1"/>
      <protection locked="0"/>
    </xf>
    <xf numFmtId="0" fontId="1" fillId="5" borderId="70" xfId="0" applyFont="1" applyFill="1" applyBorder="1" applyAlignment="1" applyProtection="1">
      <alignment horizontal="left" vertical="top" wrapText="1"/>
      <protection locked="0"/>
    </xf>
    <xf numFmtId="0" fontId="1" fillId="5" borderId="0" xfId="0" applyFont="1" applyFill="1" applyAlignment="1" applyProtection="1">
      <alignment horizontal="left" vertical="top" wrapText="1"/>
      <protection locked="0"/>
    </xf>
    <xf numFmtId="0" fontId="1" fillId="5" borderId="52" xfId="0" applyFont="1" applyFill="1" applyBorder="1" applyAlignment="1" applyProtection="1">
      <alignment horizontal="left" vertical="top" wrapText="1"/>
      <protection locked="0"/>
    </xf>
    <xf numFmtId="0" fontId="1" fillId="5" borderId="57" xfId="0" applyFont="1" applyFill="1" applyBorder="1" applyAlignment="1" applyProtection="1">
      <alignment horizontal="left" vertical="top" wrapText="1"/>
      <protection locked="0"/>
    </xf>
    <xf numFmtId="0" fontId="1" fillId="5" borderId="34" xfId="0" applyFont="1" applyFill="1" applyBorder="1" applyAlignment="1" applyProtection="1">
      <alignment horizontal="left" vertical="top" wrapText="1"/>
      <protection locked="0"/>
    </xf>
    <xf numFmtId="0" fontId="1" fillId="5" borderId="58" xfId="0" applyFont="1" applyFill="1" applyBorder="1" applyAlignment="1" applyProtection="1">
      <alignment horizontal="left" vertical="top" wrapText="1"/>
      <protection locked="0"/>
    </xf>
    <xf numFmtId="0" fontId="6" fillId="0" borderId="14" xfId="0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horizontal="left"/>
    </xf>
    <xf numFmtId="0" fontId="6" fillId="0" borderId="69" xfId="0" applyFont="1" applyFill="1" applyBorder="1" applyAlignment="1" applyProtection="1">
      <alignment horizontal="left"/>
    </xf>
    <xf numFmtId="3" fontId="4" fillId="5" borderId="14" xfId="0" applyNumberFormat="1" applyFont="1" applyFill="1" applyBorder="1" applyAlignment="1" applyProtection="1">
      <alignment horizontal="center" vertical="center"/>
      <protection locked="0"/>
    </xf>
    <xf numFmtId="3" fontId="4" fillId="5" borderId="5" xfId="0" applyNumberFormat="1" applyFont="1" applyFill="1" applyBorder="1" applyAlignment="1" applyProtection="1">
      <alignment horizontal="center" vertical="center"/>
      <protection locked="0"/>
    </xf>
    <xf numFmtId="3" fontId="4" fillId="5" borderId="69" xfId="0" applyNumberFormat="1" applyFont="1" applyFill="1" applyBorder="1" applyAlignment="1" applyProtection="1">
      <alignment horizontal="center" vertical="center"/>
      <protection locked="0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0</xdr:row>
          <xdr:rowOff>0</xdr:rowOff>
        </xdr:from>
        <xdr:to>
          <xdr:col>0</xdr:col>
          <xdr:colOff>601980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0</xdr:row>
          <xdr:rowOff>45720</xdr:rowOff>
        </xdr:from>
        <xdr:to>
          <xdr:col>0</xdr:col>
          <xdr:colOff>662940</xdr:colOff>
          <xdr:row>2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396240</xdr:colOff>
          <xdr:row>48</xdr:row>
          <xdr:rowOff>7620</xdr:rowOff>
        </xdr:from>
        <xdr:to>
          <xdr:col>5</xdr:col>
          <xdr:colOff>152400</xdr:colOff>
          <xdr:row>49</xdr:row>
          <xdr:rowOff>30480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396240</xdr:colOff>
          <xdr:row>49</xdr:row>
          <xdr:rowOff>7620</xdr:rowOff>
        </xdr:from>
        <xdr:to>
          <xdr:col>5</xdr:col>
          <xdr:colOff>152400</xdr:colOff>
          <xdr:row>50</xdr:row>
          <xdr:rowOff>30480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0</xdr:row>
          <xdr:rowOff>53340</xdr:rowOff>
        </xdr:from>
        <xdr:to>
          <xdr:col>1</xdr:col>
          <xdr:colOff>0</xdr:colOff>
          <xdr:row>2</xdr:row>
          <xdr:rowOff>22860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46</xdr:row>
          <xdr:rowOff>53340</xdr:rowOff>
        </xdr:from>
        <xdr:to>
          <xdr:col>13</xdr:col>
          <xdr:colOff>106680</xdr:colOff>
          <xdr:row>47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47</xdr:row>
          <xdr:rowOff>68580</xdr:rowOff>
        </xdr:from>
        <xdr:to>
          <xdr:col>13</xdr:col>
          <xdr:colOff>114300</xdr:colOff>
          <xdr:row>47</xdr:row>
          <xdr:rowOff>243840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0</xdr:row>
          <xdr:rowOff>53340</xdr:rowOff>
        </xdr:from>
        <xdr:to>
          <xdr:col>1</xdr:col>
          <xdr:colOff>0</xdr:colOff>
          <xdr:row>2</xdr:row>
          <xdr:rowOff>15240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0</xdr:row>
          <xdr:rowOff>53340</xdr:rowOff>
        </xdr:from>
        <xdr:to>
          <xdr:col>1</xdr:col>
          <xdr:colOff>0</xdr:colOff>
          <xdr:row>2</xdr:row>
          <xdr:rowOff>15240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0</xdr:row>
          <xdr:rowOff>53340</xdr:rowOff>
        </xdr:from>
        <xdr:to>
          <xdr:col>1</xdr:col>
          <xdr:colOff>0</xdr:colOff>
          <xdr:row>2</xdr:row>
          <xdr:rowOff>15240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2:J76"/>
  <sheetViews>
    <sheetView showGridLines="0" tabSelected="1" zoomScale="125" zoomScaleNormal="125" workbookViewId="0">
      <selection activeCell="B19" sqref="B19:E19"/>
    </sheetView>
  </sheetViews>
  <sheetFormatPr baseColWidth="10" defaultRowHeight="11.4" outlineLevelRow="1" x14ac:dyDescent="0.2"/>
  <cols>
    <col min="1" max="1" width="14.375" customWidth="1"/>
    <col min="2" max="2" width="8.375" customWidth="1"/>
    <col min="3" max="5" width="9" customWidth="1"/>
    <col min="6" max="6" width="9.875" customWidth="1"/>
    <col min="7" max="7" width="8.875" customWidth="1"/>
    <col min="8" max="8" width="9.375" customWidth="1"/>
    <col min="9" max="9" width="12.75" customWidth="1"/>
    <col min="10" max="10" width="53.75" bestFit="1" customWidth="1"/>
  </cols>
  <sheetData>
    <row r="2" spans="1:10" ht="15.75" customHeight="1" x14ac:dyDescent="0.3">
      <c r="A2" s="347" t="s">
        <v>13</v>
      </c>
      <c r="B2" s="347"/>
      <c r="C2" s="347"/>
      <c r="D2" s="347"/>
      <c r="E2" s="347"/>
      <c r="F2" s="347"/>
      <c r="G2" s="347"/>
      <c r="H2" s="347"/>
      <c r="I2" s="347"/>
    </row>
    <row r="3" spans="1:10" ht="13.8" x14ac:dyDescent="0.25">
      <c r="A3" s="311" t="s">
        <v>80</v>
      </c>
      <c r="B3" s="311"/>
      <c r="C3" s="311"/>
      <c r="D3" s="311"/>
      <c r="E3" s="311"/>
      <c r="F3" s="311"/>
      <c r="G3" s="311"/>
      <c r="H3" s="311"/>
      <c r="I3" s="311"/>
    </row>
    <row r="4" spans="1:10" ht="6.6" customHeight="1" x14ac:dyDescent="0.2"/>
    <row r="5" spans="1:10" x14ac:dyDescent="0.2">
      <c r="A5" s="72" t="s">
        <v>98</v>
      </c>
    </row>
    <row r="6" spans="1:10" s="5" customFormat="1" ht="18" customHeight="1" x14ac:dyDescent="0.2">
      <c r="A6" s="55" t="s">
        <v>100</v>
      </c>
      <c r="B6" s="7" t="s">
        <v>15</v>
      </c>
      <c r="C6" s="125"/>
      <c r="D6" s="74">
        <v>2</v>
      </c>
      <c r="E6" s="4"/>
      <c r="F6" s="12" t="s">
        <v>20</v>
      </c>
      <c r="G6" s="11"/>
      <c r="H6" s="19"/>
      <c r="I6" s="74">
        <v>3</v>
      </c>
    </row>
    <row r="7" spans="1:10" ht="21.75" customHeight="1" x14ac:dyDescent="0.25">
      <c r="A7" s="245"/>
      <c r="B7" s="348"/>
      <c r="C7" s="349"/>
      <c r="D7" s="350"/>
      <c r="E7" s="14"/>
      <c r="F7" s="351"/>
      <c r="G7" s="352"/>
      <c r="H7" s="352"/>
      <c r="I7" s="353"/>
    </row>
    <row r="8" spans="1:10" s="6" customFormat="1" ht="15" customHeight="1" x14ac:dyDescent="0.2">
      <c r="A8" s="8" t="s">
        <v>26</v>
      </c>
      <c r="B8" s="18" t="s">
        <v>102</v>
      </c>
      <c r="C8" s="18"/>
      <c r="D8" s="9"/>
      <c r="E8" s="13"/>
      <c r="F8" s="9" t="s">
        <v>5</v>
      </c>
      <c r="G8" s="9"/>
      <c r="H8" s="9"/>
      <c r="I8" s="13"/>
    </row>
    <row r="9" spans="1:10" ht="15" customHeight="1" x14ac:dyDescent="0.2">
      <c r="A9" s="343" t="s">
        <v>36</v>
      </c>
      <c r="B9" s="338"/>
      <c r="C9" s="338"/>
      <c r="D9" s="338"/>
      <c r="E9" s="339"/>
      <c r="F9" s="24" t="s">
        <v>0</v>
      </c>
      <c r="G9" s="24"/>
      <c r="H9" s="24"/>
      <c r="I9" s="25"/>
    </row>
    <row r="10" spans="1:10" ht="15" customHeight="1" x14ac:dyDescent="0.2">
      <c r="A10" s="343" t="s">
        <v>39</v>
      </c>
      <c r="B10" s="338"/>
      <c r="C10" s="338"/>
      <c r="D10" s="338"/>
      <c r="E10" s="339"/>
      <c r="F10" s="26" t="s">
        <v>1</v>
      </c>
      <c r="G10" s="26"/>
      <c r="H10" s="26"/>
      <c r="I10" s="27"/>
    </row>
    <row r="11" spans="1:10" ht="15" customHeight="1" x14ac:dyDescent="0.2">
      <c r="A11" s="343" t="s">
        <v>40</v>
      </c>
      <c r="B11" s="338"/>
      <c r="C11" s="338"/>
      <c r="D11" s="338"/>
      <c r="E11" s="338"/>
      <c r="F11" s="159" t="s">
        <v>2</v>
      </c>
      <c r="G11" s="26"/>
      <c r="H11" s="26"/>
      <c r="I11" s="27"/>
    </row>
    <row r="12" spans="1:10" ht="15" customHeight="1" x14ac:dyDescent="0.25">
      <c r="A12" s="344"/>
      <c r="B12" s="345"/>
      <c r="C12" s="345"/>
      <c r="D12" s="345"/>
      <c r="E12" s="346"/>
      <c r="F12" s="26" t="s">
        <v>3</v>
      </c>
      <c r="G12" s="26"/>
      <c r="H12" s="26"/>
      <c r="I12" s="28"/>
    </row>
    <row r="13" spans="1:10" ht="15" customHeight="1" x14ac:dyDescent="0.2">
      <c r="A13" s="16" t="s">
        <v>27</v>
      </c>
      <c r="B13" s="18" t="s">
        <v>101</v>
      </c>
      <c r="C13" s="18"/>
      <c r="D13" s="9"/>
      <c r="E13" s="189"/>
      <c r="F13" s="9" t="s">
        <v>19</v>
      </c>
      <c r="G13" s="29"/>
      <c r="H13" s="30"/>
      <c r="I13" s="75">
        <v>6</v>
      </c>
      <c r="J13" s="15"/>
    </row>
    <row r="14" spans="1:10" ht="18" customHeight="1" x14ac:dyDescent="0.2">
      <c r="A14" s="354" t="s">
        <v>37</v>
      </c>
      <c r="B14" s="338"/>
      <c r="C14" s="338"/>
      <c r="D14" s="338"/>
      <c r="E14" s="339"/>
      <c r="F14" s="355">
        <v>999999</v>
      </c>
      <c r="G14" s="356"/>
      <c r="H14" s="356"/>
      <c r="I14" s="357"/>
    </row>
    <row r="15" spans="1:10" ht="18" customHeight="1" thickBot="1" x14ac:dyDescent="0.25">
      <c r="A15" s="337" t="s">
        <v>39</v>
      </c>
      <c r="B15" s="338"/>
      <c r="C15" s="338"/>
      <c r="D15" s="338"/>
      <c r="E15" s="339"/>
      <c r="F15" s="31" t="s">
        <v>8</v>
      </c>
      <c r="G15" s="32"/>
      <c r="H15" s="32"/>
      <c r="I15" s="33"/>
    </row>
    <row r="16" spans="1:10" ht="25.8" customHeight="1" x14ac:dyDescent="0.2">
      <c r="A16" s="337" t="s">
        <v>40</v>
      </c>
      <c r="B16" s="338"/>
      <c r="C16" s="338"/>
      <c r="D16" s="338"/>
      <c r="E16" s="340"/>
      <c r="F16" s="21" t="s">
        <v>35</v>
      </c>
      <c r="G16" s="341" t="s">
        <v>33</v>
      </c>
      <c r="H16" s="342"/>
      <c r="I16" s="22" t="s">
        <v>21</v>
      </c>
    </row>
    <row r="17" spans="1:10" ht="28.2" customHeight="1" thickBot="1" x14ac:dyDescent="0.25">
      <c r="A17" s="319"/>
      <c r="B17" s="320"/>
      <c r="C17" s="320"/>
      <c r="D17" s="320"/>
      <c r="E17" s="321"/>
      <c r="F17" s="23" t="s">
        <v>22</v>
      </c>
      <c r="G17" s="322" t="s">
        <v>29</v>
      </c>
      <c r="H17" s="323"/>
      <c r="I17" s="54">
        <f>F14</f>
        <v>999999</v>
      </c>
    </row>
    <row r="18" spans="1:10" ht="19.5" customHeight="1" x14ac:dyDescent="0.2">
      <c r="A18" s="160"/>
      <c r="B18" s="324" t="s">
        <v>107</v>
      </c>
      <c r="C18" s="325"/>
      <c r="D18" s="326"/>
      <c r="E18" s="327"/>
      <c r="F18" s="328" t="s">
        <v>23</v>
      </c>
      <c r="G18" s="330" t="s">
        <v>24</v>
      </c>
      <c r="H18" s="331"/>
      <c r="I18" s="286" t="s">
        <v>25</v>
      </c>
    </row>
    <row r="19" spans="1:10" ht="27" customHeight="1" thickBot="1" x14ac:dyDescent="0.3">
      <c r="A19" s="34"/>
      <c r="B19" s="334"/>
      <c r="C19" s="335"/>
      <c r="D19" s="335"/>
      <c r="E19" s="336"/>
      <c r="F19" s="329"/>
      <c r="G19" s="332"/>
      <c r="H19" s="333"/>
      <c r="I19" s="287"/>
    </row>
    <row r="20" spans="1:10" ht="39" customHeight="1" x14ac:dyDescent="0.2">
      <c r="A20" s="161" t="s">
        <v>58</v>
      </c>
      <c r="B20" s="315"/>
      <c r="C20" s="316"/>
      <c r="D20" s="316"/>
      <c r="E20" s="316"/>
      <c r="F20" s="246" t="s">
        <v>117</v>
      </c>
      <c r="G20" s="132" t="s">
        <v>14</v>
      </c>
      <c r="H20" s="132" t="s">
        <v>6</v>
      </c>
      <c r="I20" s="133" t="s">
        <v>28</v>
      </c>
      <c r="J20" s="51"/>
    </row>
    <row r="21" spans="1:10" ht="14.4" customHeight="1" x14ac:dyDescent="0.2">
      <c r="A21" s="134"/>
      <c r="B21" s="317"/>
      <c r="C21" s="318"/>
      <c r="D21" s="318"/>
      <c r="E21" s="318"/>
      <c r="F21" s="135"/>
      <c r="G21" s="136"/>
      <c r="H21" s="137"/>
      <c r="I21" s="138"/>
    </row>
    <row r="22" spans="1:10" ht="12.6" customHeight="1" x14ac:dyDescent="0.2">
      <c r="A22" s="53"/>
      <c r="B22" s="128"/>
      <c r="C22" s="129"/>
      <c r="D22" s="129"/>
      <c r="E22" s="129"/>
      <c r="F22" s="52"/>
      <c r="G22" s="140"/>
      <c r="H22" s="139"/>
      <c r="I22" s="130"/>
    </row>
    <row r="23" spans="1:10" ht="13.2" customHeight="1" thickBot="1" x14ac:dyDescent="0.25">
      <c r="A23" s="53"/>
      <c r="B23" s="309" t="s">
        <v>118</v>
      </c>
      <c r="C23" s="310"/>
      <c r="D23" s="310"/>
      <c r="E23" s="157">
        <f>SUM(F25:F31)</f>
        <v>0</v>
      </c>
      <c r="F23" s="52"/>
      <c r="G23" s="140"/>
      <c r="H23" s="139"/>
      <c r="I23" s="130"/>
      <c r="J23" s="158" t="str">
        <f>IF(E23&gt;16,"selon la convention vous ne pouvez avoir plus de 16 1/4 h. pour un bilan","""")</f>
        <v>"</v>
      </c>
    </row>
    <row r="24" spans="1:10" ht="12.75" customHeight="1" thickBot="1" x14ac:dyDescent="0.25">
      <c r="A24" s="141"/>
      <c r="B24" s="143" t="s">
        <v>79</v>
      </c>
      <c r="C24" s="144" t="s">
        <v>78</v>
      </c>
      <c r="D24" s="144" t="s">
        <v>79</v>
      </c>
      <c r="E24" s="145" t="s">
        <v>78</v>
      </c>
      <c r="F24" s="142"/>
      <c r="G24" s="140"/>
      <c r="H24" s="139"/>
      <c r="I24" s="130"/>
    </row>
    <row r="25" spans="1:10" ht="15" customHeight="1" x14ac:dyDescent="0.2">
      <c r="A25" s="224"/>
      <c r="B25" s="225"/>
      <c r="C25" s="226"/>
      <c r="D25" s="225"/>
      <c r="E25" s="226"/>
      <c r="F25" s="151">
        <f>+E25+C25</f>
        <v>0</v>
      </c>
      <c r="G25" s="99">
        <v>6800</v>
      </c>
      <c r="H25" s="252">
        <f>IF(F25=0,0,30)</f>
        <v>0</v>
      </c>
      <c r="I25" s="153">
        <f>+H25*F25</f>
        <v>0</v>
      </c>
    </row>
    <row r="26" spans="1:10" ht="15" customHeight="1" x14ac:dyDescent="0.2">
      <c r="A26" s="227"/>
      <c r="B26" s="228"/>
      <c r="C26" s="229"/>
      <c r="D26" s="228"/>
      <c r="E26" s="229"/>
      <c r="F26" s="151">
        <f t="shared" ref="F26:F31" si="0">+E26+C26</f>
        <v>0</v>
      </c>
      <c r="G26" s="99">
        <v>6800</v>
      </c>
      <c r="H26" s="252">
        <f t="shared" ref="H26:H31" si="1">IF(F26=0,0,30)</f>
        <v>0</v>
      </c>
      <c r="I26" s="153">
        <f t="shared" ref="I26:I31" si="2">+H26*F26</f>
        <v>0</v>
      </c>
    </row>
    <row r="27" spans="1:10" ht="15" customHeight="1" x14ac:dyDescent="0.2">
      <c r="A27" s="227"/>
      <c r="B27" s="228"/>
      <c r="C27" s="229"/>
      <c r="D27" s="228"/>
      <c r="E27" s="229"/>
      <c r="F27" s="151">
        <f t="shared" si="0"/>
        <v>0</v>
      </c>
      <c r="G27" s="99">
        <v>6800</v>
      </c>
      <c r="H27" s="252">
        <f t="shared" si="1"/>
        <v>0</v>
      </c>
      <c r="I27" s="153">
        <f t="shared" si="2"/>
        <v>0</v>
      </c>
    </row>
    <row r="28" spans="1:10" ht="15" customHeight="1" x14ac:dyDescent="0.2">
      <c r="A28" s="227"/>
      <c r="B28" s="228"/>
      <c r="C28" s="229"/>
      <c r="D28" s="228"/>
      <c r="E28" s="229"/>
      <c r="F28" s="151">
        <f t="shared" si="0"/>
        <v>0</v>
      </c>
      <c r="G28" s="99">
        <v>6800</v>
      </c>
      <c r="H28" s="252">
        <f t="shared" si="1"/>
        <v>0</v>
      </c>
      <c r="I28" s="153">
        <f t="shared" si="2"/>
        <v>0</v>
      </c>
    </row>
    <row r="29" spans="1:10" ht="15" customHeight="1" x14ac:dyDescent="0.2">
      <c r="A29" s="227"/>
      <c r="B29" s="228"/>
      <c r="C29" s="229"/>
      <c r="D29" s="228"/>
      <c r="E29" s="229"/>
      <c r="F29" s="151">
        <f t="shared" si="0"/>
        <v>0</v>
      </c>
      <c r="G29" s="99">
        <v>6800</v>
      </c>
      <c r="H29" s="252">
        <f t="shared" si="1"/>
        <v>0</v>
      </c>
      <c r="I29" s="153">
        <f t="shared" si="2"/>
        <v>0</v>
      </c>
    </row>
    <row r="30" spans="1:10" ht="15" customHeight="1" x14ac:dyDescent="0.2">
      <c r="A30" s="227"/>
      <c r="B30" s="228"/>
      <c r="C30" s="229"/>
      <c r="D30" s="228"/>
      <c r="E30" s="229"/>
      <c r="F30" s="151">
        <f t="shared" si="0"/>
        <v>0</v>
      </c>
      <c r="G30" s="99">
        <v>6800</v>
      </c>
      <c r="H30" s="252">
        <f t="shared" si="1"/>
        <v>0</v>
      </c>
      <c r="I30" s="153">
        <f t="shared" si="2"/>
        <v>0</v>
      </c>
    </row>
    <row r="31" spans="1:10" ht="15" customHeight="1" x14ac:dyDescent="0.2">
      <c r="A31" s="227"/>
      <c r="B31" s="230"/>
      <c r="C31" s="231"/>
      <c r="D31" s="230"/>
      <c r="E31" s="231"/>
      <c r="F31" s="151">
        <f t="shared" si="0"/>
        <v>0</v>
      </c>
      <c r="G31" s="99">
        <v>6800</v>
      </c>
      <c r="H31" s="252">
        <f t="shared" si="1"/>
        <v>0</v>
      </c>
      <c r="I31" s="153">
        <f t="shared" si="2"/>
        <v>0</v>
      </c>
    </row>
    <row r="32" spans="1:10" s="35" customFormat="1" ht="11.4" customHeight="1" thickBot="1" x14ac:dyDescent="0.25">
      <c r="A32" s="146"/>
      <c r="B32" s="149"/>
      <c r="C32" s="148"/>
      <c r="D32" s="147"/>
      <c r="E32" s="150"/>
      <c r="F32" s="131"/>
      <c r="G32" s="99"/>
      <c r="H32" s="252"/>
      <c r="I32" s="153"/>
    </row>
    <row r="33" spans="1:10" ht="12.75" customHeight="1" thickBot="1" x14ac:dyDescent="0.3">
      <c r="A33" s="141"/>
      <c r="B33" s="312" t="s">
        <v>82</v>
      </c>
      <c r="C33" s="313"/>
      <c r="D33" s="313"/>
      <c r="E33" s="314"/>
      <c r="F33" s="234"/>
      <c r="G33" s="99">
        <v>6800</v>
      </c>
      <c r="H33" s="252">
        <v>100</v>
      </c>
      <c r="I33" s="153">
        <f>+H33*F33</f>
        <v>0</v>
      </c>
      <c r="J33" s="247" t="str">
        <f>IF(F33+F38=2,"Vous ne pouvez pas facturer un forfait bilan et un forfait prolongation"," ")</f>
        <v xml:space="preserve"> </v>
      </c>
    </row>
    <row r="34" spans="1:10" ht="12.75" customHeight="1" x14ac:dyDescent="0.2">
      <c r="A34" s="53"/>
      <c r="B34" s="128"/>
      <c r="C34" s="129"/>
      <c r="D34" s="129"/>
      <c r="E34" s="129"/>
      <c r="F34" s="151"/>
      <c r="G34" s="154"/>
      <c r="H34" s="253"/>
      <c r="I34" s="153"/>
    </row>
    <row r="35" spans="1:10" ht="12.75" customHeight="1" x14ac:dyDescent="0.2">
      <c r="A35" s="53"/>
      <c r="B35" s="305" t="s">
        <v>31</v>
      </c>
      <c r="C35" s="306"/>
      <c r="D35" s="306"/>
      <c r="E35" s="306"/>
      <c r="F35" s="151"/>
      <c r="G35" s="152"/>
      <c r="H35" s="252"/>
      <c r="I35" s="153"/>
    </row>
    <row r="36" spans="1:10" ht="12.75" customHeight="1" x14ac:dyDescent="0.2">
      <c r="A36" s="53"/>
      <c r="B36" s="307"/>
      <c r="C36" s="308"/>
      <c r="D36" s="308"/>
      <c r="E36" s="308"/>
      <c r="F36" s="151"/>
      <c r="G36" s="152"/>
      <c r="H36" s="252"/>
      <c r="I36" s="153"/>
    </row>
    <row r="37" spans="1:10" ht="10.8" customHeight="1" thickBot="1" x14ac:dyDescent="0.25">
      <c r="A37" s="53"/>
      <c r="B37" s="297"/>
      <c r="C37" s="298"/>
      <c r="D37" s="298"/>
      <c r="E37" s="298"/>
      <c r="F37" s="151"/>
      <c r="G37" s="99"/>
      <c r="H37" s="254"/>
      <c r="I37" s="153"/>
    </row>
    <row r="38" spans="1:10" ht="12.75" customHeight="1" thickBot="1" x14ac:dyDescent="0.25">
      <c r="A38" s="141"/>
      <c r="B38" s="299" t="s">
        <v>81</v>
      </c>
      <c r="C38" s="300"/>
      <c r="D38" s="300"/>
      <c r="E38" s="301"/>
      <c r="F38" s="234"/>
      <c r="G38" s="155">
        <v>6810</v>
      </c>
      <c r="H38" s="254">
        <v>100</v>
      </c>
      <c r="I38" s="153">
        <f>+F38*H38</f>
        <v>0</v>
      </c>
    </row>
    <row r="39" spans="1:10" ht="10.8" customHeight="1" x14ac:dyDescent="0.2">
      <c r="A39" s="53"/>
      <c r="B39" s="128"/>
      <c r="C39" s="129"/>
      <c r="D39" s="129"/>
      <c r="E39" s="129"/>
      <c r="F39" s="52"/>
      <c r="G39" s="140"/>
      <c r="H39" s="139"/>
      <c r="I39" s="130"/>
    </row>
    <row r="40" spans="1:10" ht="12.75" customHeight="1" thickBot="1" x14ac:dyDescent="0.25">
      <c r="A40" s="53"/>
      <c r="B40" s="284" t="s">
        <v>118</v>
      </c>
      <c r="C40" s="285"/>
      <c r="D40" s="285"/>
      <c r="E40" s="150">
        <f>+C42+C43+C44+E42+E43+E44</f>
        <v>0</v>
      </c>
      <c r="F40" s="151"/>
      <c r="G40" s="152"/>
      <c r="H40" s="152"/>
      <c r="I40" s="153"/>
    </row>
    <row r="41" spans="1:10" ht="12.75" customHeight="1" thickBot="1" x14ac:dyDescent="0.25">
      <c r="A41" s="141"/>
      <c r="B41" s="276" t="s">
        <v>79</v>
      </c>
      <c r="C41" s="277" t="s">
        <v>78</v>
      </c>
      <c r="D41" s="277" t="s">
        <v>79</v>
      </c>
      <c r="E41" s="278" t="s">
        <v>78</v>
      </c>
      <c r="F41" s="142"/>
      <c r="G41" s="152"/>
      <c r="H41" s="152"/>
      <c r="I41" s="153"/>
    </row>
    <row r="42" spans="1:10" ht="15" customHeight="1" x14ac:dyDescent="0.2">
      <c r="A42" s="224"/>
      <c r="B42" s="225"/>
      <c r="C42" s="226"/>
      <c r="D42" s="225"/>
      <c r="E42" s="226"/>
      <c r="F42" s="151">
        <f>+E42+C42</f>
        <v>0</v>
      </c>
      <c r="G42" s="152">
        <v>6810</v>
      </c>
      <c r="H42" s="252">
        <f>IF(F42=0,0,30)</f>
        <v>0</v>
      </c>
      <c r="I42" s="153">
        <f>+F42*H42</f>
        <v>0</v>
      </c>
    </row>
    <row r="43" spans="1:10" ht="15" customHeight="1" x14ac:dyDescent="0.2">
      <c r="A43" s="227"/>
      <c r="B43" s="228"/>
      <c r="C43" s="229"/>
      <c r="D43" s="228"/>
      <c r="E43" s="229"/>
      <c r="F43" s="151">
        <f>+E43+C43</f>
        <v>0</v>
      </c>
      <c r="G43" s="152">
        <v>6810</v>
      </c>
      <c r="H43" s="252">
        <f>IF(F43=0,0,30)</f>
        <v>0</v>
      </c>
      <c r="I43" s="153">
        <f>+F43*H43</f>
        <v>0</v>
      </c>
    </row>
    <row r="44" spans="1:10" ht="15" customHeight="1" thickBot="1" x14ac:dyDescent="0.25">
      <c r="A44" s="227"/>
      <c r="B44" s="228"/>
      <c r="C44" s="229"/>
      <c r="D44" s="228"/>
      <c r="E44" s="229"/>
      <c r="F44" s="151">
        <f>+E44+C44</f>
        <v>0</v>
      </c>
      <c r="G44" s="152">
        <v>6810</v>
      </c>
      <c r="H44" s="252">
        <f>IF(F44=0,0,30)</f>
        <v>0</v>
      </c>
      <c r="I44" s="153">
        <f>+F44*H44</f>
        <v>0</v>
      </c>
    </row>
    <row r="45" spans="1:10" ht="15.6" x14ac:dyDescent="0.2">
      <c r="A45" s="49"/>
      <c r="B45" s="294"/>
      <c r="C45" s="294"/>
      <c r="D45" s="294"/>
      <c r="E45" s="294"/>
      <c r="F45" s="201"/>
      <c r="G45" s="202"/>
      <c r="H45" s="50" t="s">
        <v>7</v>
      </c>
      <c r="I45" s="156">
        <f>SUM(I21:I44)</f>
        <v>0</v>
      </c>
    </row>
    <row r="46" spans="1:10" ht="12" customHeight="1" x14ac:dyDescent="0.2">
      <c r="A46" s="1" t="s">
        <v>8</v>
      </c>
      <c r="B46" s="1"/>
      <c r="C46" s="1"/>
      <c r="E46" s="17"/>
      <c r="F46" s="17"/>
      <c r="H46" s="295"/>
      <c r="I46" s="296"/>
    </row>
    <row r="47" spans="1:10" ht="12.75" customHeight="1" x14ac:dyDescent="0.2">
      <c r="A47" s="2" t="s">
        <v>9</v>
      </c>
      <c r="B47" s="103" t="s">
        <v>11</v>
      </c>
      <c r="C47" s="104"/>
      <c r="D47" s="3" t="s">
        <v>10</v>
      </c>
      <c r="E47" s="10"/>
      <c r="F47" s="302" t="s">
        <v>18</v>
      </c>
      <c r="G47" s="303"/>
      <c r="H47" s="303"/>
      <c r="I47" s="304"/>
    </row>
    <row r="48" spans="1:10" ht="12" customHeight="1" x14ac:dyDescent="0.2">
      <c r="A48" s="36"/>
      <c r="B48" s="126"/>
      <c r="C48" s="43"/>
      <c r="D48" s="39"/>
      <c r="E48" s="42"/>
      <c r="F48" s="20"/>
      <c r="G48" s="20"/>
      <c r="H48" s="288"/>
      <c r="I48" s="289"/>
    </row>
    <row r="49" spans="1:9" ht="15" customHeight="1" x14ac:dyDescent="0.25">
      <c r="A49" s="37"/>
      <c r="B49" s="126"/>
      <c r="C49" s="43"/>
      <c r="D49" s="40" t="s">
        <v>17</v>
      </c>
      <c r="E49" s="232"/>
      <c r="F49" s="45"/>
      <c r="G49" s="45"/>
      <c r="H49" s="290"/>
      <c r="I49" s="291"/>
    </row>
    <row r="50" spans="1:9" ht="15" customHeight="1" x14ac:dyDescent="0.25">
      <c r="A50" s="38"/>
      <c r="B50" s="127"/>
      <c r="C50" s="44"/>
      <c r="D50" s="41" t="s">
        <v>12</v>
      </c>
      <c r="E50" s="233"/>
      <c r="F50" s="46"/>
      <c r="G50" s="46"/>
      <c r="H50" s="292"/>
      <c r="I50" s="293"/>
    </row>
    <row r="51" spans="1:9" s="235" customFormat="1" ht="18" customHeight="1" x14ac:dyDescent="0.2"/>
    <row r="52" spans="1:9" s="235" customFormat="1" x14ac:dyDescent="0.2"/>
    <row r="53" spans="1:9" s="235" customFormat="1" x14ac:dyDescent="0.2"/>
    <row r="54" spans="1:9" s="235" customFormat="1" outlineLevel="1" x14ac:dyDescent="0.2">
      <c r="A54" s="236" t="s">
        <v>64</v>
      </c>
    </row>
    <row r="55" spans="1:9" s="235" customFormat="1" outlineLevel="1" x14ac:dyDescent="0.2">
      <c r="A55" s="237" t="s">
        <v>65</v>
      </c>
    </row>
    <row r="56" spans="1:9" s="235" customFormat="1" outlineLevel="1" x14ac:dyDescent="0.2">
      <c r="A56" s="237" t="s">
        <v>66</v>
      </c>
    </row>
    <row r="57" spans="1:9" s="235" customFormat="1" outlineLevel="1" x14ac:dyDescent="0.2">
      <c r="A57" s="237" t="s">
        <v>67</v>
      </c>
    </row>
    <row r="58" spans="1:9" s="235" customFormat="1" outlineLevel="1" x14ac:dyDescent="0.2">
      <c r="A58" s="237" t="s">
        <v>68</v>
      </c>
    </row>
    <row r="59" spans="1:9" s="235" customFormat="1" outlineLevel="1" x14ac:dyDescent="0.2">
      <c r="A59" s="237" t="s">
        <v>69</v>
      </c>
    </row>
    <row r="60" spans="1:9" s="235" customFormat="1" outlineLevel="1" x14ac:dyDescent="0.2">
      <c r="A60" s="237" t="s">
        <v>70</v>
      </c>
    </row>
    <row r="61" spans="1:9" s="235" customFormat="1" outlineLevel="1" x14ac:dyDescent="0.2">
      <c r="A61" s="237" t="s">
        <v>75</v>
      </c>
    </row>
    <row r="62" spans="1:9" s="235" customFormat="1" outlineLevel="1" x14ac:dyDescent="0.2">
      <c r="A62" s="237" t="s">
        <v>76</v>
      </c>
    </row>
    <row r="63" spans="1:9" s="235" customFormat="1" outlineLevel="1" x14ac:dyDescent="0.2">
      <c r="A63" s="237" t="s">
        <v>72</v>
      </c>
    </row>
    <row r="64" spans="1:9" s="235" customFormat="1" outlineLevel="1" x14ac:dyDescent="0.2">
      <c r="A64" s="237" t="s">
        <v>73</v>
      </c>
    </row>
    <row r="65" spans="1:1" s="235" customFormat="1" outlineLevel="1" x14ac:dyDescent="0.2">
      <c r="A65" s="237" t="s">
        <v>74</v>
      </c>
    </row>
    <row r="66" spans="1:1" s="235" customFormat="1" outlineLevel="1" x14ac:dyDescent="0.2"/>
    <row r="67" spans="1:1" s="235" customFormat="1" outlineLevel="1" x14ac:dyDescent="0.2"/>
    <row r="68" spans="1:1" s="235" customFormat="1" outlineLevel="1" x14ac:dyDescent="0.2">
      <c r="A68" s="235">
        <v>2</v>
      </c>
    </row>
    <row r="69" spans="1:1" s="235" customFormat="1" outlineLevel="1" x14ac:dyDescent="0.2">
      <c r="A69" s="235">
        <v>3</v>
      </c>
    </row>
    <row r="70" spans="1:1" s="235" customFormat="1" outlineLevel="1" x14ac:dyDescent="0.2">
      <c r="A70" s="235">
        <v>4</v>
      </c>
    </row>
    <row r="71" spans="1:1" s="235" customFormat="1" outlineLevel="1" x14ac:dyDescent="0.2">
      <c r="A71" s="235">
        <v>5</v>
      </c>
    </row>
    <row r="72" spans="1:1" s="235" customFormat="1" outlineLevel="1" x14ac:dyDescent="0.2">
      <c r="A72" s="235">
        <v>6</v>
      </c>
    </row>
    <row r="73" spans="1:1" s="235" customFormat="1" outlineLevel="1" x14ac:dyDescent="0.2">
      <c r="A73" s="235">
        <v>7</v>
      </c>
    </row>
    <row r="74" spans="1:1" s="235" customFormat="1" outlineLevel="1" x14ac:dyDescent="0.2">
      <c r="A74" s="235">
        <v>8</v>
      </c>
    </row>
    <row r="75" spans="1:1" s="235" customFormat="1" outlineLevel="1" x14ac:dyDescent="0.2"/>
    <row r="76" spans="1:1" outlineLevel="1" x14ac:dyDescent="0.2"/>
  </sheetData>
  <sheetProtection password="CC3D" sheet="1" objects="1" scenarios="1" selectLockedCells="1"/>
  <mergeCells count="35">
    <mergeCell ref="A2:I2"/>
    <mergeCell ref="B7:D7"/>
    <mergeCell ref="F7:I7"/>
    <mergeCell ref="A14:E14"/>
    <mergeCell ref="F14:I14"/>
    <mergeCell ref="G16:H16"/>
    <mergeCell ref="A9:E9"/>
    <mergeCell ref="A10:E10"/>
    <mergeCell ref="A11:E11"/>
    <mergeCell ref="A12:E12"/>
    <mergeCell ref="A3:I3"/>
    <mergeCell ref="B33:E33"/>
    <mergeCell ref="B20:E20"/>
    <mergeCell ref="B21:E21"/>
    <mergeCell ref="A17:E17"/>
    <mergeCell ref="G17:H17"/>
    <mergeCell ref="B18:E18"/>
    <mergeCell ref="F18:F19"/>
    <mergeCell ref="G18:H19"/>
    <mergeCell ref="B19:E19"/>
    <mergeCell ref="A15:E15"/>
    <mergeCell ref="A16:E16"/>
    <mergeCell ref="B40:D40"/>
    <mergeCell ref="I18:I19"/>
    <mergeCell ref="H48:I48"/>
    <mergeCell ref="H49:I49"/>
    <mergeCell ref="H50:I50"/>
    <mergeCell ref="B45:E45"/>
    <mergeCell ref="H46:I46"/>
    <mergeCell ref="B37:E37"/>
    <mergeCell ref="B38:E38"/>
    <mergeCell ref="F47:I47"/>
    <mergeCell ref="B35:E35"/>
    <mergeCell ref="B36:E36"/>
    <mergeCell ref="B23:D23"/>
  </mergeCells>
  <phoneticPr fontId="0" type="noConversion"/>
  <dataValidations xWindow="332" yWindow="531" count="5">
    <dataValidation type="whole" allowBlank="1" showInputMessage="1" showErrorMessage="1" errorTitle="forfait" error="Vous ne pouvez pas entrer plus que 1 forfait bilan pour un enfant" promptTitle="forfait" prompt="1 seul forfait peut être facturé, veuillez entre le chiffre &quot;1&quot;" sqref="F32:F33">
      <formula1>0</formula1>
      <formula2>1</formula2>
    </dataValidation>
    <dataValidation type="list" allowBlank="1" showInputMessage="1" showErrorMessage="1" errorTitle="mois" error="veuillez choisir un mois du menu déroulant svp" promptTitle="saisie date" prompt="veuillez choisir un mois du menu déroulant svp" sqref="A25:A32 A42:A44">
      <formula1>$A$54:$A$65</formula1>
    </dataValidation>
    <dataValidation type="whole" allowBlank="1" showInputMessage="1" showErrorMessage="1" errorTitle="jour" error="Merci entrer le jour du mois (ex: 22)" promptTitle="jour" prompt="Merci entrer le jour du mois (ex: 22)" sqref="D25:D31 B25:B31 B42:B44 D42:D44">
      <formula1>1</formula1>
      <formula2>31</formula2>
    </dataValidation>
    <dataValidation type="whole" allowBlank="1" showInputMessage="1" showErrorMessage="1" errorTitle="prolongation" error="Vous ne pouvez pas entrer plus que 1 prolongation pour un enfant par facture" promptTitle="prolongation" prompt="1 seul prolongation peut être facturée, veuillez entre le chiffre &quot;1&quot;" sqref="F38">
      <formula1>0</formula1>
      <formula2>1</formula2>
    </dataValidation>
    <dataValidation type="list" allowBlank="1" showInputMessage="1" showErrorMessage="1" errorTitle="nb de 1/4 h." error="veuillez choisir dans le menu déroulant svp" promptTitle="nb de 1/4 h" prompt="veuillez choisir dans le menu déroulant svp" sqref="C25:C31 E42:E44 C42:C44 E25:E31">
      <formula1>$A$68:$A$74</formula1>
    </dataValidation>
  </dataValidations>
  <pageMargins left="0.3888888888888889" right="0.39370078740157483" top="0.59055118110236227" bottom="0.39370078740157483" header="0.42222222222222222" footer="0.38"/>
  <pageSetup paperSize="9" scale="97" orientation="portrait" horizontalDpi="300" verticalDpi="300" r:id="rId1"/>
  <headerFooter alignWithMargins="0">
    <oddHeader xml:space="preserve">&amp;LRÉPUBLIQUE ET CANTON DE NEUCHÂTEL 
&amp;R&amp;8OFFICE DE L’ENSEIGNEMENT SPÉCIALISÉ&amp;9
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2050" r:id="rId4">
          <objectPr defaultSize="0" autoPict="0" r:id="rId5">
            <anchor moveWithCells="1" sizeWithCells="1">
              <from>
                <xdr:col>0</xdr:col>
                <xdr:colOff>198120</xdr:colOff>
                <xdr:row>0</xdr:row>
                <xdr:rowOff>0</xdr:rowOff>
              </from>
              <to>
                <xdr:col>0</xdr:col>
                <xdr:colOff>601980</xdr:colOff>
                <xdr:row>0</xdr:row>
                <xdr:rowOff>0</xdr:rowOff>
              </to>
            </anchor>
          </objectPr>
        </oleObject>
      </mc:Choice>
      <mc:Fallback>
        <oleObject progId="Word.Document.8" shapeId="2050" r:id="rId4"/>
      </mc:Fallback>
    </mc:AlternateContent>
    <mc:AlternateContent xmlns:mc="http://schemas.openxmlformats.org/markup-compatibility/2006">
      <mc:Choice Requires="x14">
        <oleObject progId="Word.Document.8" shapeId="2051" r:id="rId6">
          <objectPr defaultSize="0" autoPict="0" r:id="rId7">
            <anchor moveWithCells="1" sizeWithCells="1">
              <from>
                <xdr:col>0</xdr:col>
                <xdr:colOff>251460</xdr:colOff>
                <xdr:row>0</xdr:row>
                <xdr:rowOff>45720</xdr:rowOff>
              </from>
              <to>
                <xdr:col>0</xdr:col>
                <xdr:colOff>662940</xdr:colOff>
                <xdr:row>2</xdr:row>
                <xdr:rowOff>7620</xdr:rowOff>
              </to>
            </anchor>
          </objectPr>
        </oleObject>
      </mc:Choice>
      <mc:Fallback>
        <oleObject progId="Word.Document.8" shapeId="2051" r:id="rId6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4</xdr:col>
                    <xdr:colOff>396240</xdr:colOff>
                    <xdr:row>48</xdr:row>
                    <xdr:rowOff>0</xdr:rowOff>
                  </from>
                  <to>
                    <xdr:col>5</xdr:col>
                    <xdr:colOff>152400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4</xdr:col>
                    <xdr:colOff>396240</xdr:colOff>
                    <xdr:row>49</xdr:row>
                    <xdr:rowOff>0</xdr:rowOff>
                  </from>
                  <to>
                    <xdr:col>5</xdr:col>
                    <xdr:colOff>152400</xdr:colOff>
                    <xdr:row>50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pageSetUpPr fitToPage="1"/>
  </sheetPr>
  <dimension ref="A2:T122"/>
  <sheetViews>
    <sheetView showGridLines="0" zoomScale="125" zoomScaleNormal="100" workbookViewId="0">
      <selection activeCell="A14" sqref="A14:M14"/>
    </sheetView>
  </sheetViews>
  <sheetFormatPr baseColWidth="10" defaultRowHeight="11.4" outlineLevelRow="1" x14ac:dyDescent="0.2"/>
  <cols>
    <col min="1" max="1" width="11.25" customWidth="1"/>
    <col min="2" max="10" width="3.125" bestFit="1" customWidth="1"/>
    <col min="11" max="11" width="6.25" customWidth="1"/>
    <col min="12" max="12" width="10.75" customWidth="1"/>
    <col min="13" max="13" width="4.375" customWidth="1"/>
    <col min="14" max="14" width="11.875" customWidth="1"/>
    <col min="15" max="15" width="8.875" customWidth="1"/>
    <col min="16" max="16" width="8.125" customWidth="1"/>
    <col min="17" max="17" width="14.375" customWidth="1"/>
    <col min="18" max="18" width="114.75" style="119" bestFit="1" customWidth="1"/>
    <col min="19" max="19" width="21.75" bestFit="1" customWidth="1"/>
  </cols>
  <sheetData>
    <row r="2" spans="1:18" ht="15.75" customHeight="1" x14ac:dyDescent="0.3">
      <c r="A2" s="347" t="s">
        <v>13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</row>
    <row r="3" spans="1:18" ht="13.8" x14ac:dyDescent="0.25">
      <c r="A3" s="311" t="s">
        <v>113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</row>
    <row r="5" spans="1:18" x14ac:dyDescent="0.2">
      <c r="A5" s="72" t="s">
        <v>98</v>
      </c>
      <c r="B5" s="72"/>
      <c r="C5" s="72"/>
      <c r="D5" s="72"/>
      <c r="E5" s="72"/>
      <c r="F5" s="72"/>
      <c r="G5" s="72"/>
      <c r="H5" s="72"/>
      <c r="I5" s="72"/>
      <c r="J5" s="72"/>
    </row>
    <row r="6" spans="1:18" s="5" customFormat="1" ht="18" customHeight="1" x14ac:dyDescent="0.2">
      <c r="A6" s="76" t="s">
        <v>62</v>
      </c>
      <c r="B6" s="93"/>
      <c r="C6" s="93"/>
      <c r="D6" s="93"/>
      <c r="E6" s="93"/>
      <c r="F6" s="93"/>
      <c r="G6" s="116" t="s">
        <v>63</v>
      </c>
      <c r="H6" s="7" t="s">
        <v>15</v>
      </c>
      <c r="I6" s="93"/>
      <c r="J6" s="93"/>
      <c r="K6" s="94"/>
      <c r="L6" s="74">
        <v>2</v>
      </c>
      <c r="M6" s="4"/>
      <c r="N6" s="12" t="s">
        <v>20</v>
      </c>
      <c r="O6" s="11"/>
      <c r="P6" s="19"/>
      <c r="Q6" s="74">
        <v>3</v>
      </c>
      <c r="R6" s="120"/>
    </row>
    <row r="7" spans="1:18" ht="21.75" customHeight="1" x14ac:dyDescent="0.25">
      <c r="A7" s="366">
        <v>41275</v>
      </c>
      <c r="B7" s="367"/>
      <c r="C7" s="367"/>
      <c r="D7" s="367"/>
      <c r="E7" s="367"/>
      <c r="F7" s="367"/>
      <c r="G7" s="368"/>
      <c r="H7" s="369"/>
      <c r="I7" s="367"/>
      <c r="J7" s="367"/>
      <c r="K7" s="367"/>
      <c r="L7" s="368"/>
      <c r="M7" s="14"/>
      <c r="N7" s="351"/>
      <c r="O7" s="352"/>
      <c r="P7" s="352"/>
      <c r="Q7" s="353"/>
    </row>
    <row r="8" spans="1:18" s="6" customFormat="1" ht="15" customHeight="1" x14ac:dyDescent="0.2">
      <c r="A8" s="8" t="s">
        <v>26</v>
      </c>
      <c r="B8" s="77"/>
      <c r="C8" s="18" t="s">
        <v>60</v>
      </c>
      <c r="D8" s="77"/>
      <c r="E8" s="77"/>
      <c r="F8" s="77"/>
      <c r="G8" s="77"/>
      <c r="H8" s="18"/>
      <c r="I8" s="77"/>
      <c r="J8" s="77"/>
      <c r="K8" s="18"/>
      <c r="L8" s="9"/>
      <c r="M8" s="115">
        <v>4</v>
      </c>
      <c r="N8" s="9" t="s">
        <v>5</v>
      </c>
      <c r="O8" s="9"/>
      <c r="P8" s="9"/>
      <c r="Q8" s="13"/>
      <c r="R8" s="121"/>
    </row>
    <row r="9" spans="1:18" ht="18" customHeight="1" x14ac:dyDescent="0.2">
      <c r="A9" s="370" t="s">
        <v>36</v>
      </c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339"/>
      <c r="N9" s="24" t="s">
        <v>0</v>
      </c>
      <c r="O9" s="24"/>
      <c r="P9" s="24"/>
      <c r="Q9" s="25"/>
    </row>
    <row r="10" spans="1:18" ht="18" customHeight="1" x14ac:dyDescent="0.2">
      <c r="A10" s="370" t="s">
        <v>34</v>
      </c>
      <c r="B10" s="338"/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9"/>
      <c r="N10" s="26" t="s">
        <v>1</v>
      </c>
      <c r="O10" s="26"/>
      <c r="P10" s="26"/>
      <c r="Q10" s="27"/>
    </row>
    <row r="11" spans="1:18" ht="18" customHeight="1" x14ac:dyDescent="0.2">
      <c r="A11" s="370" t="s">
        <v>30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159" t="s">
        <v>2</v>
      </c>
      <c r="O11" s="26"/>
      <c r="P11" s="26"/>
      <c r="Q11" s="27"/>
    </row>
    <row r="12" spans="1:18" ht="18" customHeight="1" x14ac:dyDescent="0.25">
      <c r="A12" s="344"/>
      <c r="B12" s="345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6"/>
      <c r="N12" s="26" t="s">
        <v>3</v>
      </c>
      <c r="O12" s="26"/>
      <c r="P12" s="26"/>
      <c r="Q12" s="28"/>
    </row>
    <row r="13" spans="1:18" ht="15" customHeight="1" x14ac:dyDescent="0.2">
      <c r="A13" s="16" t="s">
        <v>27</v>
      </c>
      <c r="B13" s="78"/>
      <c r="C13" s="18" t="s">
        <v>61</v>
      </c>
      <c r="D13" s="78"/>
      <c r="E13" s="78"/>
      <c r="F13" s="78"/>
      <c r="G13" s="78"/>
      <c r="H13" s="78"/>
      <c r="I13" s="78"/>
      <c r="J13" s="78"/>
      <c r="K13" s="18"/>
      <c r="L13" s="9"/>
      <c r="M13" s="115">
        <v>5</v>
      </c>
      <c r="N13" s="9" t="s">
        <v>19</v>
      </c>
      <c r="O13" s="29"/>
      <c r="P13" s="30"/>
      <c r="Q13" s="75">
        <v>6</v>
      </c>
    </row>
    <row r="14" spans="1:18" ht="18" customHeight="1" x14ac:dyDescent="0.2">
      <c r="A14" s="343" t="s">
        <v>37</v>
      </c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9"/>
      <c r="N14" s="355">
        <v>999999</v>
      </c>
      <c r="O14" s="356"/>
      <c r="P14" s="356"/>
      <c r="Q14" s="357"/>
    </row>
    <row r="15" spans="1:18" ht="18" customHeight="1" thickBot="1" x14ac:dyDescent="0.25">
      <c r="A15" s="343" t="s">
        <v>34</v>
      </c>
      <c r="B15" s="338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9"/>
      <c r="N15" s="31" t="s">
        <v>8</v>
      </c>
      <c r="O15" s="32"/>
      <c r="P15" s="32"/>
      <c r="Q15" s="33"/>
    </row>
    <row r="16" spans="1:18" ht="27" customHeight="1" x14ac:dyDescent="0.2">
      <c r="A16" s="343" t="s">
        <v>30</v>
      </c>
      <c r="B16" s="338"/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40"/>
      <c r="N16" s="21" t="s">
        <v>32</v>
      </c>
      <c r="O16" s="341" t="s">
        <v>33</v>
      </c>
      <c r="P16" s="342"/>
      <c r="Q16" s="22" t="s">
        <v>21</v>
      </c>
    </row>
    <row r="17" spans="1:20" ht="27" customHeight="1" thickBot="1" x14ac:dyDescent="0.25">
      <c r="A17" s="364"/>
      <c r="B17" s="365"/>
      <c r="C17" s="365"/>
      <c r="D17" s="365"/>
      <c r="E17" s="365"/>
      <c r="F17" s="365"/>
      <c r="G17" s="320"/>
      <c r="H17" s="320"/>
      <c r="I17" s="320"/>
      <c r="J17" s="320"/>
      <c r="K17" s="320"/>
      <c r="L17" s="320"/>
      <c r="M17" s="321"/>
      <c r="N17" s="23" t="s">
        <v>22</v>
      </c>
      <c r="O17" s="322" t="s">
        <v>29</v>
      </c>
      <c r="P17" s="323"/>
      <c r="Q17" s="54">
        <f>+N14</f>
        <v>999999</v>
      </c>
    </row>
    <row r="18" spans="1:20" ht="21" customHeight="1" thickBot="1" x14ac:dyDescent="0.25">
      <c r="A18" s="73" t="s">
        <v>38</v>
      </c>
      <c r="B18" s="79"/>
      <c r="C18" s="79"/>
      <c r="D18" s="79"/>
      <c r="E18" s="79"/>
      <c r="F18" s="79"/>
      <c r="G18" s="238" t="s">
        <v>107</v>
      </c>
      <c r="H18" s="239"/>
      <c r="I18" s="239"/>
      <c r="J18" s="239"/>
      <c r="K18" s="239"/>
      <c r="L18" s="239"/>
      <c r="M18" s="240"/>
      <c r="N18" s="328" t="s">
        <v>23</v>
      </c>
      <c r="O18" s="330" t="s">
        <v>24</v>
      </c>
      <c r="P18" s="331"/>
      <c r="Q18" s="286" t="s">
        <v>25</v>
      </c>
    </row>
    <row r="19" spans="1:20" ht="21.75" customHeight="1" thickBot="1" x14ac:dyDescent="0.25">
      <c r="A19" s="89">
        <f>SUM(J22:J29,J32:J35,J38:J41)</f>
        <v>0</v>
      </c>
      <c r="B19" s="80"/>
      <c r="C19" s="80"/>
      <c r="D19" s="80"/>
      <c r="E19" s="80"/>
      <c r="F19" s="80"/>
      <c r="G19" s="361"/>
      <c r="H19" s="362"/>
      <c r="I19" s="362"/>
      <c r="J19" s="362"/>
      <c r="K19" s="362"/>
      <c r="L19" s="362"/>
      <c r="M19" s="363"/>
      <c r="N19" s="329"/>
      <c r="O19" s="332"/>
      <c r="P19" s="333"/>
      <c r="Q19" s="287"/>
    </row>
    <row r="20" spans="1:20" ht="55.8" thickBot="1" x14ac:dyDescent="0.25">
      <c r="A20" s="161" t="s">
        <v>58</v>
      </c>
      <c r="B20" s="164" t="s">
        <v>49</v>
      </c>
      <c r="C20" s="164" t="s">
        <v>50</v>
      </c>
      <c r="D20" s="164" t="s">
        <v>51</v>
      </c>
      <c r="E20" s="164" t="s">
        <v>52</v>
      </c>
      <c r="F20" s="164" t="s">
        <v>53</v>
      </c>
      <c r="G20" s="203" t="s">
        <v>54</v>
      </c>
      <c r="H20" s="203" t="s">
        <v>55</v>
      </c>
      <c r="I20" s="203" t="s">
        <v>56</v>
      </c>
      <c r="J20" s="203" t="s">
        <v>57</v>
      </c>
      <c r="K20" s="358" t="s">
        <v>99</v>
      </c>
      <c r="L20" s="359"/>
      <c r="M20" s="360"/>
      <c r="N20" s="162" t="s">
        <v>4</v>
      </c>
      <c r="O20" s="162" t="s">
        <v>14</v>
      </c>
      <c r="P20" s="162" t="s">
        <v>6</v>
      </c>
      <c r="Q20" s="163" t="s">
        <v>28</v>
      </c>
    </row>
    <row r="21" spans="1:20" ht="18.899999999999999" customHeight="1" thickBot="1" x14ac:dyDescent="0.25">
      <c r="A21" s="62"/>
      <c r="B21" s="81"/>
      <c r="C21" s="81"/>
      <c r="D21" s="81"/>
      <c r="E21" s="81"/>
      <c r="F21" s="81"/>
      <c r="G21" s="81"/>
      <c r="H21" s="81"/>
      <c r="I21" s="81"/>
      <c r="J21" s="81"/>
      <c r="K21" s="388" t="s">
        <v>41</v>
      </c>
      <c r="L21" s="389"/>
      <c r="M21" s="389"/>
      <c r="N21" s="389"/>
      <c r="O21" s="389"/>
      <c r="P21" s="389"/>
      <c r="Q21" s="98">
        <f>SUM(Q22:Q29)</f>
        <v>0</v>
      </c>
    </row>
    <row r="22" spans="1:20" s="47" customFormat="1" ht="18.899999999999999" customHeight="1" x14ac:dyDescent="0.2">
      <c r="A22" s="241"/>
      <c r="B22" s="242"/>
      <c r="C22" s="242"/>
      <c r="D22" s="242"/>
      <c r="E22" s="242"/>
      <c r="F22" s="242"/>
      <c r="G22" s="242"/>
      <c r="H22" s="242"/>
      <c r="I22" s="242"/>
      <c r="J22" s="207">
        <f>COUNTA(B22:I22)</f>
        <v>0</v>
      </c>
      <c r="K22" s="392"/>
      <c r="L22" s="393"/>
      <c r="M22" s="393"/>
      <c r="N22" s="96" t="str">
        <f>IF(O22="","",VLOOKUP(O22,table!A$6:F$8,2,0))</f>
        <v/>
      </c>
      <c r="O22" s="244"/>
      <c r="P22" s="248" t="str">
        <f>IF(O22="","",VLOOKUP(O22,table!A$6:F$8,6,0))</f>
        <v/>
      </c>
      <c r="Q22" s="97" t="str">
        <f>IF(J22=0,"",+P22*J22)</f>
        <v/>
      </c>
      <c r="R22" s="122" t="str">
        <f>IF(O22=6803,table!$O$8,"")</f>
        <v/>
      </c>
    </row>
    <row r="23" spans="1:20" ht="18.899999999999999" customHeight="1" x14ac:dyDescent="0.2">
      <c r="A23" s="241"/>
      <c r="B23" s="243"/>
      <c r="C23" s="243"/>
      <c r="D23" s="243"/>
      <c r="E23" s="243"/>
      <c r="F23" s="243"/>
      <c r="G23" s="243"/>
      <c r="H23" s="243"/>
      <c r="I23" s="243"/>
      <c r="J23" s="207">
        <f t="shared" ref="J23:J29" si="0">COUNTA(B23:I23)</f>
        <v>0</v>
      </c>
      <c r="K23" s="371"/>
      <c r="L23" s="372"/>
      <c r="M23" s="372"/>
      <c r="N23" s="59" t="str">
        <f>IF(O23="","",VLOOKUP(O23,table!A$6:F$8,2,0))</f>
        <v/>
      </c>
      <c r="O23" s="244"/>
      <c r="P23" s="248" t="str">
        <f>IF(O23="","",VLOOKUP(O23,table!A$6:F$8,6,0))</f>
        <v/>
      </c>
      <c r="Q23" s="69" t="str">
        <f t="shared" ref="Q23:Q29" si="1">IF(J23=0,"",+P23*J23)</f>
        <v/>
      </c>
      <c r="R23" s="122" t="str">
        <f>IF(O23=6803,table!$O$8,"")</f>
        <v/>
      </c>
    </row>
    <row r="24" spans="1:20" ht="18.899999999999999" customHeight="1" x14ac:dyDescent="0.2">
      <c r="A24" s="241"/>
      <c r="B24" s="243"/>
      <c r="C24" s="243"/>
      <c r="D24" s="243"/>
      <c r="E24" s="243"/>
      <c r="F24" s="243"/>
      <c r="G24" s="243"/>
      <c r="H24" s="243"/>
      <c r="I24" s="243"/>
      <c r="J24" s="207">
        <f t="shared" si="0"/>
        <v>0</v>
      </c>
      <c r="K24" s="371"/>
      <c r="L24" s="372"/>
      <c r="M24" s="372"/>
      <c r="N24" s="59" t="str">
        <f>IF(O24="","",VLOOKUP(O24,table!A$6:F$8,2,0))</f>
        <v/>
      </c>
      <c r="O24" s="244"/>
      <c r="P24" s="248" t="str">
        <f>IF(O24="","",VLOOKUP(O24,table!A$6:F$8,6,0))</f>
        <v/>
      </c>
      <c r="Q24" s="69" t="str">
        <f t="shared" si="1"/>
        <v/>
      </c>
      <c r="R24" s="122" t="str">
        <f>IF(O24=6803,table!$O$8,"")</f>
        <v/>
      </c>
    </row>
    <row r="25" spans="1:20" ht="18.899999999999999" customHeight="1" x14ac:dyDescent="0.2">
      <c r="A25" s="241"/>
      <c r="B25" s="243"/>
      <c r="C25" s="243"/>
      <c r="D25" s="243"/>
      <c r="E25" s="243"/>
      <c r="F25" s="243"/>
      <c r="G25" s="243"/>
      <c r="H25" s="243"/>
      <c r="I25" s="243"/>
      <c r="J25" s="207">
        <f t="shared" si="0"/>
        <v>0</v>
      </c>
      <c r="K25" s="371"/>
      <c r="L25" s="372"/>
      <c r="M25" s="372"/>
      <c r="N25" s="59" t="str">
        <f>IF(O25="","",VLOOKUP(O25,table!A$6:F$8,2,0))</f>
        <v/>
      </c>
      <c r="O25" s="244"/>
      <c r="P25" s="248" t="str">
        <f>IF(O25="","",VLOOKUP(O25,table!A$6:F$8,6,0))</f>
        <v/>
      </c>
      <c r="Q25" s="69" t="str">
        <f t="shared" si="1"/>
        <v/>
      </c>
      <c r="R25" s="122" t="str">
        <f>IF(O25=6803,table!$O$8,"")</f>
        <v/>
      </c>
    </row>
    <row r="26" spans="1:20" ht="18.899999999999999" customHeight="1" x14ac:dyDescent="0.2">
      <c r="A26" s="241"/>
      <c r="B26" s="243"/>
      <c r="C26" s="243"/>
      <c r="D26" s="243"/>
      <c r="E26" s="243"/>
      <c r="F26" s="243"/>
      <c r="G26" s="243"/>
      <c r="H26" s="243"/>
      <c r="I26" s="243"/>
      <c r="J26" s="207">
        <f t="shared" si="0"/>
        <v>0</v>
      </c>
      <c r="K26" s="371"/>
      <c r="L26" s="372"/>
      <c r="M26" s="372"/>
      <c r="N26" s="59" t="str">
        <f>IF(O26="","",VLOOKUP(O26,table!A$6:F$8,2,0))</f>
        <v/>
      </c>
      <c r="O26" s="244"/>
      <c r="P26" s="248" t="str">
        <f>IF(O26="","",VLOOKUP(O26,table!A$6:F$8,6,0))</f>
        <v/>
      </c>
      <c r="Q26" s="69" t="str">
        <f t="shared" si="1"/>
        <v/>
      </c>
      <c r="R26" s="122" t="str">
        <f>IF(O26=6803,table!$O$8,"")</f>
        <v/>
      </c>
    </row>
    <row r="27" spans="1:20" ht="18.899999999999999" customHeight="1" x14ac:dyDescent="0.2">
      <c r="A27" s="241"/>
      <c r="B27" s="243"/>
      <c r="C27" s="243"/>
      <c r="D27" s="243"/>
      <c r="E27" s="243"/>
      <c r="F27" s="243"/>
      <c r="G27" s="243"/>
      <c r="H27" s="243"/>
      <c r="I27" s="243"/>
      <c r="J27" s="207">
        <f t="shared" si="0"/>
        <v>0</v>
      </c>
      <c r="K27" s="371"/>
      <c r="L27" s="372"/>
      <c r="M27" s="372"/>
      <c r="N27" s="59" t="str">
        <f>IF(O27="","",VLOOKUP(O27,table!A$6:F$8,2,0))</f>
        <v/>
      </c>
      <c r="O27" s="244"/>
      <c r="P27" s="248" t="str">
        <f>IF(O27="","",VLOOKUP(O27,table!A$6:F$8,6,0))</f>
        <v/>
      </c>
      <c r="Q27" s="69" t="str">
        <f t="shared" si="1"/>
        <v/>
      </c>
      <c r="R27" s="122" t="str">
        <f>IF(O27=6803,table!$O$8,"")</f>
        <v/>
      </c>
    </row>
    <row r="28" spans="1:20" ht="18.899999999999999" customHeight="1" x14ac:dyDescent="0.2">
      <c r="A28" s="241"/>
      <c r="B28" s="243"/>
      <c r="C28" s="243"/>
      <c r="D28" s="243"/>
      <c r="E28" s="243"/>
      <c r="F28" s="243"/>
      <c r="G28" s="243"/>
      <c r="H28" s="243"/>
      <c r="I28" s="243"/>
      <c r="J28" s="207">
        <f t="shared" si="0"/>
        <v>0</v>
      </c>
      <c r="K28" s="371"/>
      <c r="L28" s="372"/>
      <c r="M28" s="372"/>
      <c r="N28" s="59" t="str">
        <f>IF(O28="","",VLOOKUP(O28,table!A$6:F$8,2,0))</f>
        <v/>
      </c>
      <c r="O28" s="244"/>
      <c r="P28" s="248" t="str">
        <f>IF(O28="","",VLOOKUP(O28,table!A$6:F$8,6,0))</f>
        <v/>
      </c>
      <c r="Q28" s="69" t="str">
        <f t="shared" si="1"/>
        <v/>
      </c>
      <c r="R28" s="122" t="str">
        <f>IF(O28=6803,table!$O$8,"")</f>
        <v/>
      </c>
    </row>
    <row r="29" spans="1:20" ht="18.899999999999999" customHeight="1" x14ac:dyDescent="0.2">
      <c r="A29" s="241"/>
      <c r="B29" s="243"/>
      <c r="C29" s="243"/>
      <c r="D29" s="243"/>
      <c r="E29" s="243"/>
      <c r="F29" s="243"/>
      <c r="G29" s="243"/>
      <c r="H29" s="243"/>
      <c r="I29" s="243"/>
      <c r="J29" s="207">
        <f t="shared" si="0"/>
        <v>0</v>
      </c>
      <c r="K29" s="373"/>
      <c r="L29" s="374"/>
      <c r="M29" s="374"/>
      <c r="N29" s="59" t="str">
        <f>IF(O29="","",VLOOKUP(O29,table!A$6:F$8,2,0))</f>
        <v/>
      </c>
      <c r="O29" s="244"/>
      <c r="P29" s="248" t="str">
        <f>IF(O29="","",VLOOKUP(O29,table!A$6:F$8,6,0))</f>
        <v/>
      </c>
      <c r="Q29" s="69" t="str">
        <f t="shared" si="1"/>
        <v/>
      </c>
      <c r="R29" s="122" t="str">
        <f>IF(O29=6803,table!$O$8,"")</f>
        <v/>
      </c>
    </row>
    <row r="30" spans="1:20" ht="18.899999999999999" customHeight="1" thickBot="1" x14ac:dyDescent="0.25">
      <c r="A30" s="65"/>
      <c r="B30" s="87"/>
      <c r="C30" s="87"/>
      <c r="D30" s="87"/>
      <c r="E30" s="87"/>
      <c r="F30" s="87"/>
      <c r="G30" s="87"/>
      <c r="H30" s="87"/>
      <c r="I30" s="87"/>
      <c r="J30" s="84"/>
      <c r="K30" s="377"/>
      <c r="L30" s="377"/>
      <c r="M30" s="377"/>
      <c r="N30" s="66"/>
      <c r="O30" s="67"/>
      <c r="P30" s="67"/>
      <c r="Q30" s="70"/>
    </row>
    <row r="31" spans="1:20" s="35" customFormat="1" ht="18.899999999999999" customHeight="1" thickBot="1" x14ac:dyDescent="0.25">
      <c r="A31" s="64"/>
      <c r="B31" s="86"/>
      <c r="C31" s="86"/>
      <c r="D31" s="86"/>
      <c r="E31" s="86"/>
      <c r="F31" s="86"/>
      <c r="G31" s="86"/>
      <c r="H31" s="86"/>
      <c r="I31" s="86"/>
      <c r="J31" s="83"/>
      <c r="K31" s="388" t="s">
        <v>42</v>
      </c>
      <c r="L31" s="389"/>
      <c r="M31" s="389"/>
      <c r="N31" s="389"/>
      <c r="O31" s="389"/>
      <c r="P31" s="389"/>
      <c r="Q31" s="98">
        <f>SUM(Q32:Q35)</f>
        <v>0</v>
      </c>
      <c r="R31" s="123"/>
    </row>
    <row r="32" spans="1:20" s="35" customFormat="1" ht="18.899999999999999" customHeight="1" x14ac:dyDescent="0.2">
      <c r="A32" s="241"/>
      <c r="B32" s="243"/>
      <c r="C32" s="243"/>
      <c r="D32" s="243"/>
      <c r="E32" s="243"/>
      <c r="F32" s="243"/>
      <c r="G32" s="243"/>
      <c r="H32" s="243"/>
      <c r="I32" s="243"/>
      <c r="J32" s="207">
        <f>COUNTA(B32:I32)</f>
        <v>0</v>
      </c>
      <c r="K32" s="375"/>
      <c r="L32" s="376"/>
      <c r="M32" s="376"/>
      <c r="N32" s="96" t="str">
        <f>IF(O32="","",VLOOKUP(O32,table!$B$11:$D$40,3,0))</f>
        <v/>
      </c>
      <c r="O32" s="268"/>
      <c r="P32" s="275" t="str">
        <f>IF(O32="","",VLOOKUP(O32,table!$B$11:$C$40,2,0))</f>
        <v/>
      </c>
      <c r="Q32" s="97" t="str">
        <f>IF(J32=0,"",+P32*J32)</f>
        <v/>
      </c>
      <c r="R32" s="122"/>
      <c r="T32" s="269"/>
    </row>
    <row r="33" spans="1:20" s="35" customFormat="1" ht="18.899999999999999" customHeight="1" x14ac:dyDescent="0.2">
      <c r="A33" s="241"/>
      <c r="B33" s="243"/>
      <c r="C33" s="243"/>
      <c r="D33" s="243"/>
      <c r="E33" s="243"/>
      <c r="F33" s="243"/>
      <c r="G33" s="243"/>
      <c r="H33" s="243"/>
      <c r="I33" s="243"/>
      <c r="J33" s="207">
        <f>COUNTA(B33:I33)</f>
        <v>0</v>
      </c>
      <c r="K33" s="378"/>
      <c r="L33" s="379"/>
      <c r="M33" s="380"/>
      <c r="N33" s="96" t="str">
        <f>IF(O33="","",VLOOKUP(O33,table!$B$11:$D$40,3,0))</f>
        <v/>
      </c>
      <c r="O33" s="268"/>
      <c r="P33" s="275" t="str">
        <f>IF(O33="","",VLOOKUP(O33,table!$B$11:$C$40,2,0))</f>
        <v/>
      </c>
      <c r="Q33" s="69" t="str">
        <f>IF(J33=0,"",+P33*J33)</f>
        <v/>
      </c>
      <c r="R33" s="122"/>
      <c r="T33" s="269"/>
    </row>
    <row r="34" spans="1:20" s="35" customFormat="1" ht="18.899999999999999" customHeight="1" x14ac:dyDescent="0.2">
      <c r="A34" s="241"/>
      <c r="B34" s="243"/>
      <c r="C34" s="243"/>
      <c r="D34" s="243"/>
      <c r="E34" s="243"/>
      <c r="F34" s="243"/>
      <c r="G34" s="243"/>
      <c r="H34" s="243"/>
      <c r="I34" s="243"/>
      <c r="J34" s="207">
        <f>COUNTA(B34:I34)</f>
        <v>0</v>
      </c>
      <c r="K34" s="378"/>
      <c r="L34" s="379"/>
      <c r="M34" s="379"/>
      <c r="N34" s="96" t="str">
        <f>IF(O34="","",VLOOKUP(O34,table!$B$11:$D$40,3,0))</f>
        <v/>
      </c>
      <c r="O34" s="268"/>
      <c r="P34" s="275" t="str">
        <f>IF(O34="","",VLOOKUP(O34,table!$B$11:$C$40,2,0))</f>
        <v/>
      </c>
      <c r="Q34" s="69" t="str">
        <f>IF(J34=0,"",+P34*J34)</f>
        <v/>
      </c>
      <c r="R34" s="122"/>
      <c r="T34" s="269"/>
    </row>
    <row r="35" spans="1:20" s="35" customFormat="1" ht="18.899999999999999" customHeight="1" x14ac:dyDescent="0.2">
      <c r="A35" s="241"/>
      <c r="B35" s="243"/>
      <c r="C35" s="243"/>
      <c r="D35" s="243"/>
      <c r="E35" s="243"/>
      <c r="F35" s="243"/>
      <c r="G35" s="243"/>
      <c r="H35" s="243"/>
      <c r="I35" s="243"/>
      <c r="J35" s="207">
        <f>COUNTA(B35:I35)</f>
        <v>0</v>
      </c>
      <c r="K35" s="381"/>
      <c r="L35" s="382"/>
      <c r="M35" s="382"/>
      <c r="N35" s="96" t="str">
        <f>IF(O35="","",VLOOKUP(O35,table!$B$11:$D$40,3,0))</f>
        <v/>
      </c>
      <c r="O35" s="268"/>
      <c r="P35" s="275" t="str">
        <f>IF(O35="","",VLOOKUP(O35,table!$B$11:$C$40,2,0))</f>
        <v/>
      </c>
      <c r="Q35" s="69" t="str">
        <f>IF(J35=0,"",+P35*J35)</f>
        <v/>
      </c>
      <c r="R35" s="122"/>
      <c r="T35" s="269"/>
    </row>
    <row r="36" spans="1:20" s="35" customFormat="1" ht="18.899999999999999" customHeight="1" thickBot="1" x14ac:dyDescent="0.25">
      <c r="A36" s="90"/>
      <c r="B36" s="91"/>
      <c r="C36" s="91"/>
      <c r="D36" s="91"/>
      <c r="E36" s="91"/>
      <c r="F36" s="91"/>
      <c r="G36" s="91"/>
      <c r="H36" s="91"/>
      <c r="I36" s="91"/>
      <c r="J36" s="92"/>
      <c r="K36" s="377"/>
      <c r="L36" s="377"/>
      <c r="M36" s="377"/>
      <c r="N36" s="66"/>
      <c r="O36" s="67"/>
      <c r="P36" s="67"/>
      <c r="Q36" s="70"/>
      <c r="R36" s="123"/>
    </row>
    <row r="37" spans="1:20" s="35" customFormat="1" ht="18.899999999999999" customHeight="1" thickBot="1" x14ac:dyDescent="0.25">
      <c r="A37" s="61"/>
      <c r="B37" s="88"/>
      <c r="C37" s="88"/>
      <c r="D37" s="88"/>
      <c r="E37" s="88"/>
      <c r="F37" s="88"/>
      <c r="G37" s="88"/>
      <c r="H37" s="88"/>
      <c r="I37" s="88"/>
      <c r="J37" s="85"/>
      <c r="K37" s="388" t="s">
        <v>43</v>
      </c>
      <c r="L37" s="389"/>
      <c r="M37" s="389"/>
      <c r="N37" s="389"/>
      <c r="O37" s="389"/>
      <c r="P37" s="389"/>
      <c r="Q37" s="98">
        <f>SUM(Q38:Q41)</f>
        <v>0</v>
      </c>
      <c r="R37" s="123"/>
    </row>
    <row r="38" spans="1:20" s="35" customFormat="1" ht="18.899999999999999" customHeight="1" x14ac:dyDescent="0.2">
      <c r="A38" s="241"/>
      <c r="B38" s="243"/>
      <c r="C38" s="243"/>
      <c r="D38" s="243"/>
      <c r="E38" s="243"/>
      <c r="F38" s="243"/>
      <c r="G38" s="243"/>
      <c r="H38" s="243"/>
      <c r="I38" s="243"/>
      <c r="J38" s="207">
        <f>COUNTA(B38:I38)</f>
        <v>0</v>
      </c>
      <c r="K38" s="390" t="str">
        <f>IF(N38&gt;0,"max. 16 * 1/4 h. par décision"," ")</f>
        <v xml:space="preserve"> </v>
      </c>
      <c r="L38" s="391"/>
      <c r="M38" s="391"/>
      <c r="N38" s="244"/>
      <c r="O38" s="100">
        <v>6804</v>
      </c>
      <c r="P38" s="249">
        <v>30</v>
      </c>
      <c r="Q38" s="101">
        <f>+N38*P38</f>
        <v>0</v>
      </c>
      <c r="R38" s="123" t="str">
        <f>IF(N38&gt;0,"veuillez remplir le document ANNEXE integrative sur les raisons de la séances svp"," ")</f>
        <v xml:space="preserve"> </v>
      </c>
    </row>
    <row r="39" spans="1:20" s="35" customFormat="1" ht="18.899999999999999" customHeight="1" x14ac:dyDescent="0.2">
      <c r="A39" s="241"/>
      <c r="B39" s="243"/>
      <c r="C39" s="243"/>
      <c r="D39" s="243"/>
      <c r="E39" s="243"/>
      <c r="F39" s="243"/>
      <c r="G39" s="243"/>
      <c r="H39" s="243"/>
      <c r="I39" s="243"/>
      <c r="J39" s="207">
        <f>COUNTA(B39:I39)</f>
        <v>0</v>
      </c>
      <c r="K39" s="390" t="str">
        <f>IF(N39&gt;0,"max. 16 * 1/4 h. par décision"," ")</f>
        <v xml:space="preserve"> </v>
      </c>
      <c r="L39" s="391"/>
      <c r="M39" s="391"/>
      <c r="N39" s="244"/>
      <c r="O39" s="60">
        <v>6804</v>
      </c>
      <c r="P39" s="250">
        <v>30</v>
      </c>
      <c r="Q39" s="48">
        <f>+N39*P39</f>
        <v>0</v>
      </c>
      <c r="R39" s="123" t="str">
        <f>IF(N39&gt;0,"veuillez remplir le document ANNEXE integrative sur les raisons de la séances svp"," ")</f>
        <v xml:space="preserve"> </v>
      </c>
    </row>
    <row r="40" spans="1:20" s="35" customFormat="1" ht="18.899999999999999" customHeight="1" x14ac:dyDescent="0.2">
      <c r="A40" s="241"/>
      <c r="B40" s="243"/>
      <c r="C40" s="243"/>
      <c r="D40" s="243"/>
      <c r="E40" s="243"/>
      <c r="F40" s="243"/>
      <c r="G40" s="243"/>
      <c r="H40" s="243"/>
      <c r="I40" s="243"/>
      <c r="J40" s="207">
        <f>COUNTA(B40:I40)</f>
        <v>0</v>
      </c>
      <c r="K40" s="390" t="str">
        <f>IF(N40&gt;0,"max. 16 * 1/4 h. par décision"," ")</f>
        <v xml:space="preserve"> </v>
      </c>
      <c r="L40" s="391"/>
      <c r="M40" s="391"/>
      <c r="N40" s="244"/>
      <c r="O40" s="60">
        <v>6804</v>
      </c>
      <c r="P40" s="250">
        <v>30</v>
      </c>
      <c r="Q40" s="48">
        <f>+N40*P40</f>
        <v>0</v>
      </c>
      <c r="R40" s="123" t="str">
        <f>IF(N40&gt;0,"veuillez remplir le document ANNEXE integrative sur les raisons de la séances svp"," ")</f>
        <v xml:space="preserve"> </v>
      </c>
    </row>
    <row r="41" spans="1:20" s="35" customFormat="1" ht="18.899999999999999" customHeight="1" x14ac:dyDescent="0.2">
      <c r="A41" s="241"/>
      <c r="B41" s="243"/>
      <c r="C41" s="243"/>
      <c r="D41" s="243"/>
      <c r="E41" s="243"/>
      <c r="F41" s="243"/>
      <c r="G41" s="243"/>
      <c r="H41" s="243"/>
      <c r="I41" s="243"/>
      <c r="J41" s="207">
        <f>COUNTA(B41:I41)</f>
        <v>0</v>
      </c>
      <c r="K41" s="390" t="str">
        <f>IF(N41&gt;0,"max. 16 * 1/4 h. par décision"," ")</f>
        <v xml:space="preserve"> </v>
      </c>
      <c r="L41" s="391"/>
      <c r="M41" s="391"/>
      <c r="N41" s="244"/>
      <c r="O41" s="63">
        <v>6804</v>
      </c>
      <c r="P41" s="251">
        <v>30</v>
      </c>
      <c r="Q41" s="71">
        <f>+N41*P41</f>
        <v>0</v>
      </c>
      <c r="R41" s="123" t="str">
        <f>IF(N41&gt;0,"veuillez remplir le document ANNEXE integrative sur les raisons de la séances svp"," ")</f>
        <v xml:space="preserve"> </v>
      </c>
    </row>
    <row r="42" spans="1:20" s="35" customFormat="1" ht="12.75" customHeight="1" thickBot="1" x14ac:dyDescent="0.25">
      <c r="A42" s="64"/>
      <c r="B42" s="82"/>
      <c r="C42" s="82"/>
      <c r="D42" s="82"/>
      <c r="E42" s="82"/>
      <c r="F42" s="82"/>
      <c r="G42" s="82"/>
      <c r="H42" s="82"/>
      <c r="I42" s="82"/>
      <c r="J42" s="82"/>
      <c r="K42" s="387"/>
      <c r="L42" s="387"/>
      <c r="M42" s="387"/>
      <c r="N42" s="387"/>
      <c r="O42" s="387"/>
      <c r="P42" s="387"/>
      <c r="Q42" s="194">
        <f>SUM(N38:N41)</f>
        <v>0</v>
      </c>
      <c r="R42" s="123"/>
    </row>
    <row r="43" spans="1:20" ht="18" customHeight="1" thickBot="1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385" t="s">
        <v>59</v>
      </c>
      <c r="L43" s="386"/>
      <c r="M43" s="386"/>
      <c r="N43" s="386"/>
      <c r="O43" s="386"/>
      <c r="P43" s="386"/>
      <c r="Q43" s="102">
        <f>+Q21+Q31+Q37</f>
        <v>0</v>
      </c>
    </row>
    <row r="44" spans="1:20" ht="12.75" customHeight="1" x14ac:dyDescent="0.2">
      <c r="A44" s="1" t="s">
        <v>8</v>
      </c>
      <c r="B44" s="1"/>
      <c r="C44" s="1"/>
      <c r="D44" s="1"/>
      <c r="E44" s="1"/>
      <c r="F44" s="1"/>
      <c r="G44" s="1"/>
      <c r="H44" s="1"/>
      <c r="I44" s="1"/>
      <c r="J44" s="1"/>
      <c r="K44" s="198" t="str">
        <f>IF(Q42&gt;16,"Vous ne pouvez pas avoir plus de 16 1/4 h. de séances intégratives par décision"," ")</f>
        <v xml:space="preserve"> </v>
      </c>
      <c r="M44" s="17"/>
      <c r="N44" s="17"/>
      <c r="P44" s="199"/>
      <c r="Q44" s="200"/>
    </row>
    <row r="45" spans="1:20" ht="12.75" customHeight="1" x14ac:dyDescent="0.2">
      <c r="A45" s="112" t="s">
        <v>9</v>
      </c>
      <c r="B45" s="3"/>
      <c r="C45" s="104"/>
      <c r="D45" s="103"/>
      <c r="E45" s="113" t="s">
        <v>11</v>
      </c>
      <c r="F45" s="3"/>
      <c r="G45" s="56"/>
      <c r="H45" s="3"/>
      <c r="I45" s="3"/>
      <c r="J45" s="3"/>
      <c r="K45" s="56"/>
      <c r="L45" s="112" t="s">
        <v>10</v>
      </c>
      <c r="M45" s="10"/>
      <c r="N45" s="114" t="s">
        <v>18</v>
      </c>
      <c r="O45" s="3"/>
      <c r="P45" s="383"/>
      <c r="Q45" s="384"/>
    </row>
    <row r="46" spans="1:20" ht="12" customHeight="1" x14ac:dyDescent="0.2">
      <c r="A46" s="105"/>
      <c r="B46" s="20"/>
      <c r="C46" s="42"/>
      <c r="D46" s="105"/>
      <c r="E46" s="20"/>
      <c r="G46" s="20"/>
      <c r="H46" s="20"/>
      <c r="I46" s="20"/>
      <c r="J46" s="20"/>
      <c r="K46" s="43"/>
      <c r="L46" s="39"/>
      <c r="M46" s="42"/>
      <c r="N46" s="20"/>
      <c r="O46" s="20"/>
      <c r="P46" s="288"/>
      <c r="Q46" s="289"/>
    </row>
    <row r="47" spans="1:20" ht="18" customHeight="1" x14ac:dyDescent="0.25">
      <c r="A47" s="106"/>
      <c r="B47" s="110"/>
      <c r="C47" s="107"/>
      <c r="D47" s="106"/>
      <c r="E47" s="110"/>
      <c r="F47" s="110"/>
      <c r="G47" s="110"/>
      <c r="H47" s="110"/>
      <c r="I47" s="110"/>
      <c r="J47" s="110"/>
      <c r="K47" s="43"/>
      <c r="L47" s="40" t="s">
        <v>17</v>
      </c>
      <c r="M47" s="43"/>
      <c r="N47" s="45"/>
      <c r="O47" s="45"/>
      <c r="P47" s="290"/>
      <c r="Q47" s="291"/>
    </row>
    <row r="48" spans="1:20" ht="21.75" customHeight="1" x14ac:dyDescent="0.25">
      <c r="A48" s="108"/>
      <c r="B48" s="111"/>
      <c r="C48" s="109"/>
      <c r="D48" s="108"/>
      <c r="E48" s="111"/>
      <c r="F48" s="111"/>
      <c r="G48" s="111"/>
      <c r="H48" s="111"/>
      <c r="I48" s="111"/>
      <c r="J48" s="111"/>
      <c r="K48" s="44"/>
      <c r="L48" s="41" t="s">
        <v>12</v>
      </c>
      <c r="M48" s="44"/>
      <c r="N48" s="46"/>
      <c r="O48" s="46"/>
      <c r="P48" s="292"/>
      <c r="Q48" s="293"/>
    </row>
    <row r="49" spans="1:5" ht="18" customHeight="1" x14ac:dyDescent="0.2"/>
    <row r="54" spans="1:5" hidden="1" outlineLevel="1" x14ac:dyDescent="0.2"/>
    <row r="55" spans="1:5" hidden="1" outlineLevel="1" x14ac:dyDescent="0.2">
      <c r="A55" s="190">
        <v>6801</v>
      </c>
      <c r="B55" s="117"/>
      <c r="C55" s="117"/>
      <c r="D55" s="117"/>
      <c r="E55" s="117"/>
    </row>
    <row r="56" spans="1:5" hidden="1" outlineLevel="1" x14ac:dyDescent="0.2">
      <c r="A56" s="190">
        <v>6802</v>
      </c>
      <c r="B56" s="117"/>
      <c r="C56" s="117"/>
      <c r="D56" s="117"/>
      <c r="E56" s="117"/>
    </row>
    <row r="57" spans="1:5" hidden="1" outlineLevel="1" x14ac:dyDescent="0.2">
      <c r="A57" s="190">
        <v>6803</v>
      </c>
      <c r="B57" s="117"/>
      <c r="C57" s="117"/>
      <c r="D57" s="117"/>
      <c r="E57" s="117"/>
    </row>
    <row r="58" spans="1:5" hidden="1" outlineLevel="1" x14ac:dyDescent="0.2">
      <c r="A58" s="117"/>
      <c r="B58" s="117"/>
      <c r="C58" s="117"/>
      <c r="D58" s="117"/>
      <c r="E58" s="117"/>
    </row>
    <row r="59" spans="1:5" hidden="1" outlineLevel="1" x14ac:dyDescent="0.2">
      <c r="A59" s="117"/>
      <c r="B59" s="117"/>
      <c r="C59" s="117"/>
      <c r="D59" s="117"/>
      <c r="E59" s="117"/>
    </row>
    <row r="60" spans="1:5" hidden="1" outlineLevel="1" x14ac:dyDescent="0.2">
      <c r="A60" s="190" t="s">
        <v>156</v>
      </c>
      <c r="B60" s="117"/>
      <c r="C60" s="117"/>
      <c r="D60" s="117"/>
      <c r="E60" s="117"/>
    </row>
    <row r="61" spans="1:5" hidden="1" outlineLevel="1" x14ac:dyDescent="0.2">
      <c r="A61" s="190" t="s">
        <v>157</v>
      </c>
      <c r="B61" s="117"/>
      <c r="C61" s="117"/>
      <c r="D61" s="117"/>
      <c r="E61" s="117"/>
    </row>
    <row r="62" spans="1:5" hidden="1" outlineLevel="1" x14ac:dyDescent="0.2">
      <c r="A62" s="190" t="s">
        <v>158</v>
      </c>
      <c r="B62" s="117"/>
      <c r="C62" s="117"/>
      <c r="D62" s="117"/>
      <c r="E62" s="117"/>
    </row>
    <row r="63" spans="1:5" hidden="1" outlineLevel="1" x14ac:dyDescent="0.2">
      <c r="A63" s="190" t="s">
        <v>133</v>
      </c>
      <c r="B63" s="117"/>
      <c r="C63" s="117"/>
      <c r="D63" s="117"/>
      <c r="E63" s="117"/>
    </row>
    <row r="64" spans="1:5" hidden="1" outlineLevel="1" x14ac:dyDescent="0.2">
      <c r="A64" s="190" t="s">
        <v>134</v>
      </c>
      <c r="B64" s="117"/>
      <c r="C64" s="117"/>
      <c r="D64" s="117"/>
      <c r="E64" s="117"/>
    </row>
    <row r="65" spans="1:5" hidden="1" outlineLevel="1" x14ac:dyDescent="0.2">
      <c r="A65" s="190" t="s">
        <v>148</v>
      </c>
      <c r="B65" s="117"/>
      <c r="C65" s="117"/>
      <c r="D65" s="117"/>
      <c r="E65" s="117"/>
    </row>
    <row r="66" spans="1:5" hidden="1" outlineLevel="1" x14ac:dyDescent="0.2">
      <c r="A66" s="117" t="s">
        <v>135</v>
      </c>
      <c r="B66" s="117"/>
      <c r="C66" s="117"/>
      <c r="D66" s="117"/>
      <c r="E66" s="117"/>
    </row>
    <row r="67" spans="1:5" hidden="1" outlineLevel="1" x14ac:dyDescent="0.2">
      <c r="A67" s="117" t="s">
        <v>136</v>
      </c>
      <c r="B67" s="117"/>
      <c r="C67" s="117"/>
      <c r="D67" s="117"/>
      <c r="E67" s="117"/>
    </row>
    <row r="68" spans="1:5" hidden="1" outlineLevel="1" x14ac:dyDescent="0.2">
      <c r="A68" s="190" t="s">
        <v>149</v>
      </c>
      <c r="B68" s="117"/>
      <c r="C68" s="117"/>
      <c r="D68" s="117"/>
      <c r="E68" s="117"/>
    </row>
    <row r="69" spans="1:5" hidden="1" outlineLevel="1" x14ac:dyDescent="0.2">
      <c r="A69" s="117" t="s">
        <v>137</v>
      </c>
      <c r="B69" s="117"/>
      <c r="C69" s="117"/>
      <c r="D69" s="117"/>
      <c r="E69" s="117"/>
    </row>
    <row r="70" spans="1:5" hidden="1" outlineLevel="1" x14ac:dyDescent="0.2">
      <c r="A70" s="117" t="s">
        <v>138</v>
      </c>
      <c r="B70" s="117"/>
      <c r="C70" s="117"/>
      <c r="D70" s="117"/>
      <c r="E70" s="117"/>
    </row>
    <row r="71" spans="1:5" hidden="1" outlineLevel="1" x14ac:dyDescent="0.2">
      <c r="A71" s="190" t="s">
        <v>150</v>
      </c>
      <c r="B71" s="117"/>
      <c r="C71" s="117"/>
      <c r="D71" s="117"/>
      <c r="E71" s="117"/>
    </row>
    <row r="72" spans="1:5" hidden="1" outlineLevel="1" x14ac:dyDescent="0.2">
      <c r="A72" s="117" t="s">
        <v>140</v>
      </c>
      <c r="B72" s="117"/>
      <c r="C72" s="117"/>
      <c r="D72" s="117"/>
      <c r="E72" s="117"/>
    </row>
    <row r="73" spans="1:5" hidden="1" outlineLevel="1" x14ac:dyDescent="0.2">
      <c r="A73" s="117" t="s">
        <v>139</v>
      </c>
      <c r="B73" s="117"/>
      <c r="C73" s="117"/>
      <c r="D73" s="117"/>
      <c r="E73" s="117"/>
    </row>
    <row r="74" spans="1:5" hidden="1" outlineLevel="1" x14ac:dyDescent="0.2">
      <c r="A74" s="190" t="s">
        <v>154</v>
      </c>
      <c r="B74" s="117"/>
      <c r="C74" s="117"/>
      <c r="D74" s="117"/>
      <c r="E74" s="117"/>
    </row>
    <row r="75" spans="1:5" hidden="1" outlineLevel="1" x14ac:dyDescent="0.2">
      <c r="A75" s="117" t="s">
        <v>141</v>
      </c>
      <c r="B75" s="117"/>
      <c r="C75" s="117"/>
      <c r="D75" s="117"/>
      <c r="E75" s="117"/>
    </row>
    <row r="76" spans="1:5" hidden="1" outlineLevel="1" x14ac:dyDescent="0.2">
      <c r="A76" s="117" t="s">
        <v>142</v>
      </c>
      <c r="B76" s="117"/>
      <c r="C76" s="117"/>
      <c r="D76" s="117"/>
      <c r="E76" s="117"/>
    </row>
    <row r="77" spans="1:5" hidden="1" outlineLevel="1" x14ac:dyDescent="0.2">
      <c r="A77" s="190" t="s">
        <v>151</v>
      </c>
      <c r="B77" s="117"/>
      <c r="C77" s="117"/>
      <c r="D77" s="117"/>
      <c r="E77" s="117"/>
    </row>
    <row r="78" spans="1:5" hidden="1" outlineLevel="1" x14ac:dyDescent="0.2">
      <c r="A78" s="117" t="s">
        <v>143</v>
      </c>
      <c r="B78" s="117"/>
      <c r="C78" s="117"/>
      <c r="D78" s="117"/>
      <c r="E78" s="117"/>
    </row>
    <row r="79" spans="1:5" hidden="1" outlineLevel="1" x14ac:dyDescent="0.2">
      <c r="A79" s="117" t="s">
        <v>144</v>
      </c>
      <c r="B79" s="117"/>
      <c r="C79" s="117"/>
      <c r="D79" s="117"/>
      <c r="E79" s="117"/>
    </row>
    <row r="80" spans="1:5" hidden="1" outlineLevel="1" x14ac:dyDescent="0.2">
      <c r="A80" s="190" t="s">
        <v>152</v>
      </c>
      <c r="B80" s="117"/>
      <c r="C80" s="117"/>
      <c r="D80" s="117"/>
      <c r="E80" s="117"/>
    </row>
    <row r="81" spans="1:5" hidden="1" outlineLevel="1" x14ac:dyDescent="0.2">
      <c r="A81" s="117" t="s">
        <v>145</v>
      </c>
      <c r="B81" s="117"/>
      <c r="C81" s="117"/>
      <c r="D81" s="117"/>
      <c r="E81" s="117"/>
    </row>
    <row r="82" spans="1:5" hidden="1" outlineLevel="1" x14ac:dyDescent="0.2">
      <c r="A82" s="117" t="s">
        <v>146</v>
      </c>
      <c r="B82" s="117"/>
      <c r="C82" s="117"/>
      <c r="D82" s="117"/>
      <c r="E82" s="117"/>
    </row>
    <row r="83" spans="1:5" hidden="1" outlineLevel="1" x14ac:dyDescent="0.2">
      <c r="A83" s="190" t="s">
        <v>153</v>
      </c>
      <c r="B83" s="117"/>
      <c r="C83" s="117"/>
      <c r="D83" s="117"/>
      <c r="E83" s="117"/>
    </row>
    <row r="84" spans="1:5" hidden="1" outlineLevel="1" x14ac:dyDescent="0.2">
      <c r="A84" s="117"/>
      <c r="B84" s="117"/>
      <c r="C84" s="117"/>
      <c r="D84" s="117"/>
      <c r="E84" s="117"/>
    </row>
    <row r="85" spans="1:5" hidden="1" outlineLevel="1" x14ac:dyDescent="0.2">
      <c r="A85" s="117"/>
      <c r="B85" s="117"/>
      <c r="C85" s="117"/>
      <c r="D85" s="117"/>
      <c r="E85" s="117"/>
    </row>
    <row r="86" spans="1:5" hidden="1" outlineLevel="1" x14ac:dyDescent="0.2">
      <c r="A86" s="117"/>
      <c r="B86" s="117"/>
      <c r="C86" s="117"/>
      <c r="D86" s="117"/>
      <c r="E86" s="117"/>
    </row>
    <row r="87" spans="1:5" hidden="1" outlineLevel="1" x14ac:dyDescent="0.2">
      <c r="A87" s="117"/>
      <c r="B87" s="117"/>
      <c r="C87" s="117"/>
      <c r="D87" s="117"/>
      <c r="E87" s="117"/>
    </row>
    <row r="88" spans="1:5" hidden="1" outlineLevel="1" x14ac:dyDescent="0.2">
      <c r="A88" s="117"/>
      <c r="B88" s="117"/>
      <c r="C88" s="117"/>
      <c r="D88" s="117"/>
      <c r="E88" s="117"/>
    </row>
    <row r="89" spans="1:5" hidden="1" outlineLevel="1" x14ac:dyDescent="0.2">
      <c r="A89" s="117"/>
      <c r="B89" s="117"/>
      <c r="C89" s="117"/>
      <c r="D89" s="117"/>
      <c r="E89" s="117"/>
    </row>
    <row r="90" spans="1:5" hidden="1" outlineLevel="1" x14ac:dyDescent="0.2">
      <c r="A90" s="117"/>
      <c r="B90" s="117"/>
      <c r="C90" s="117"/>
      <c r="D90" s="117"/>
      <c r="E90" s="117"/>
    </row>
    <row r="91" spans="1:5" hidden="1" outlineLevel="1" x14ac:dyDescent="0.2">
      <c r="A91" s="117"/>
      <c r="B91" s="117"/>
      <c r="C91" s="117"/>
      <c r="D91" s="117"/>
      <c r="E91" s="117"/>
    </row>
    <row r="92" spans="1:5" hidden="1" outlineLevel="1" x14ac:dyDescent="0.2">
      <c r="A92" s="118" t="s">
        <v>64</v>
      </c>
      <c r="B92" s="117"/>
      <c r="C92" s="117"/>
      <c r="D92" s="117"/>
      <c r="E92" s="117"/>
    </row>
    <row r="93" spans="1:5" hidden="1" outlineLevel="1" x14ac:dyDescent="0.2">
      <c r="A93" s="117" t="s">
        <v>65</v>
      </c>
      <c r="B93" s="117"/>
      <c r="C93" s="117"/>
      <c r="D93" s="117"/>
      <c r="E93" s="117"/>
    </row>
    <row r="94" spans="1:5" hidden="1" outlineLevel="1" x14ac:dyDescent="0.2">
      <c r="A94" s="117" t="s">
        <v>66</v>
      </c>
      <c r="B94" s="117"/>
      <c r="C94" s="117"/>
      <c r="D94" s="117"/>
      <c r="E94" s="117"/>
    </row>
    <row r="95" spans="1:5" hidden="1" outlineLevel="1" x14ac:dyDescent="0.2">
      <c r="A95" s="117" t="s">
        <v>67</v>
      </c>
      <c r="B95" s="117"/>
      <c r="C95" s="117"/>
      <c r="D95" s="117"/>
      <c r="E95" s="117"/>
    </row>
    <row r="96" spans="1:5" hidden="1" outlineLevel="1" x14ac:dyDescent="0.2">
      <c r="A96" s="117" t="s">
        <v>68</v>
      </c>
      <c r="B96" s="117"/>
      <c r="C96" s="117"/>
      <c r="D96" s="117"/>
      <c r="E96" s="117"/>
    </row>
    <row r="97" spans="1:5" hidden="1" outlineLevel="1" x14ac:dyDescent="0.2">
      <c r="A97" s="117" t="s">
        <v>69</v>
      </c>
      <c r="B97" s="117"/>
      <c r="C97" s="117"/>
      <c r="D97" s="117"/>
      <c r="E97" s="117"/>
    </row>
    <row r="98" spans="1:5" hidden="1" outlineLevel="1" x14ac:dyDescent="0.2">
      <c r="A98" s="117" t="s">
        <v>70</v>
      </c>
      <c r="B98" s="117"/>
      <c r="C98" s="117"/>
      <c r="D98" s="117"/>
      <c r="E98" s="117"/>
    </row>
    <row r="99" spans="1:5" hidden="1" outlineLevel="1" x14ac:dyDescent="0.2">
      <c r="A99" s="117" t="s">
        <v>75</v>
      </c>
      <c r="B99" s="117"/>
      <c r="C99" s="117"/>
      <c r="D99" s="117"/>
      <c r="E99" s="117"/>
    </row>
    <row r="100" spans="1:5" hidden="1" outlineLevel="1" x14ac:dyDescent="0.2">
      <c r="A100" s="117" t="s">
        <v>76</v>
      </c>
      <c r="B100" s="117"/>
      <c r="C100" s="117"/>
      <c r="D100" s="117"/>
      <c r="E100" s="117"/>
    </row>
    <row r="101" spans="1:5" hidden="1" outlineLevel="1" x14ac:dyDescent="0.2">
      <c r="A101" s="117" t="s">
        <v>72</v>
      </c>
      <c r="B101" s="117"/>
      <c r="C101" s="117"/>
      <c r="D101" s="117"/>
      <c r="E101" s="117"/>
    </row>
    <row r="102" spans="1:5" hidden="1" outlineLevel="1" x14ac:dyDescent="0.2">
      <c r="A102" s="117" t="s">
        <v>73</v>
      </c>
      <c r="B102" s="117"/>
      <c r="C102" s="117"/>
      <c r="D102" s="117"/>
      <c r="E102" s="117"/>
    </row>
    <row r="103" spans="1:5" hidden="1" outlineLevel="1" x14ac:dyDescent="0.2">
      <c r="A103" s="117" t="s">
        <v>74</v>
      </c>
      <c r="B103" s="117"/>
      <c r="C103" s="117"/>
      <c r="D103" s="117"/>
      <c r="E103" s="117"/>
    </row>
    <row r="104" spans="1:5" hidden="1" outlineLevel="1" x14ac:dyDescent="0.2"/>
    <row r="105" spans="1:5" hidden="1" outlineLevel="1" x14ac:dyDescent="0.2"/>
    <row r="106" spans="1:5" hidden="1" outlineLevel="1" x14ac:dyDescent="0.2">
      <c r="A106">
        <v>2</v>
      </c>
    </row>
    <row r="107" spans="1:5" hidden="1" outlineLevel="1" x14ac:dyDescent="0.2">
      <c r="A107">
        <v>3</v>
      </c>
    </row>
    <row r="108" spans="1:5" hidden="1" outlineLevel="1" x14ac:dyDescent="0.2">
      <c r="A108">
        <v>4</v>
      </c>
    </row>
    <row r="109" spans="1:5" hidden="1" outlineLevel="1" x14ac:dyDescent="0.2">
      <c r="A109">
        <v>5</v>
      </c>
    </row>
    <row r="110" spans="1:5" hidden="1" outlineLevel="1" x14ac:dyDescent="0.2">
      <c r="A110">
        <v>6</v>
      </c>
    </row>
    <row r="111" spans="1:5" hidden="1" outlineLevel="1" x14ac:dyDescent="0.2">
      <c r="A111">
        <v>7</v>
      </c>
    </row>
    <row r="112" spans="1:5" hidden="1" outlineLevel="1" x14ac:dyDescent="0.2">
      <c r="A112">
        <v>8</v>
      </c>
    </row>
    <row r="113" spans="1:1" hidden="1" outlineLevel="1" x14ac:dyDescent="0.2">
      <c r="A113">
        <v>9</v>
      </c>
    </row>
    <row r="114" spans="1:1" hidden="1" outlineLevel="1" x14ac:dyDescent="0.2">
      <c r="A114">
        <v>10</v>
      </c>
    </row>
    <row r="115" spans="1:1" hidden="1" outlineLevel="1" x14ac:dyDescent="0.2">
      <c r="A115">
        <v>11</v>
      </c>
    </row>
    <row r="116" spans="1:1" hidden="1" outlineLevel="1" x14ac:dyDescent="0.2">
      <c r="A116">
        <v>12</v>
      </c>
    </row>
    <row r="117" spans="1:1" hidden="1" outlineLevel="1" x14ac:dyDescent="0.2">
      <c r="A117">
        <v>13</v>
      </c>
    </row>
    <row r="118" spans="1:1" hidden="1" outlineLevel="1" x14ac:dyDescent="0.2">
      <c r="A118">
        <v>14</v>
      </c>
    </row>
    <row r="119" spans="1:1" hidden="1" outlineLevel="1" x14ac:dyDescent="0.2">
      <c r="A119">
        <v>15</v>
      </c>
    </row>
    <row r="120" spans="1:1" hidden="1" outlineLevel="1" x14ac:dyDescent="0.2">
      <c r="A120">
        <v>16</v>
      </c>
    </row>
    <row r="121" spans="1:1" hidden="1" outlineLevel="1" x14ac:dyDescent="0.2"/>
    <row r="122" spans="1:1" collapsed="1" x14ac:dyDescent="0.2"/>
  </sheetData>
  <sheetProtection password="CC3D" sheet="1" objects="1" scenarios="1" selectLockedCells="1"/>
  <mergeCells count="48">
    <mergeCell ref="K38:M38"/>
    <mergeCell ref="K41:M41"/>
    <mergeCell ref="K34:M34"/>
    <mergeCell ref="K39:M39"/>
    <mergeCell ref="K40:M40"/>
    <mergeCell ref="K25:M25"/>
    <mergeCell ref="K23:M23"/>
    <mergeCell ref="K21:P21"/>
    <mergeCell ref="K31:P31"/>
    <mergeCell ref="K37:P37"/>
    <mergeCell ref="K22:M22"/>
    <mergeCell ref="P48:Q48"/>
    <mergeCell ref="K24:M24"/>
    <mergeCell ref="K28:M28"/>
    <mergeCell ref="K29:M29"/>
    <mergeCell ref="K32:M32"/>
    <mergeCell ref="K30:M30"/>
    <mergeCell ref="P46:Q46"/>
    <mergeCell ref="K36:M36"/>
    <mergeCell ref="K33:M33"/>
    <mergeCell ref="K35:M35"/>
    <mergeCell ref="P47:Q47"/>
    <mergeCell ref="K26:M26"/>
    <mergeCell ref="K27:M27"/>
    <mergeCell ref="P45:Q45"/>
    <mergeCell ref="K43:P43"/>
    <mergeCell ref="K42:P42"/>
    <mergeCell ref="A2:Q2"/>
    <mergeCell ref="N7:Q7"/>
    <mergeCell ref="A15:M15"/>
    <mergeCell ref="A3:Q3"/>
    <mergeCell ref="Q18:Q19"/>
    <mergeCell ref="A17:M17"/>
    <mergeCell ref="A16:M16"/>
    <mergeCell ref="A7:G7"/>
    <mergeCell ref="H7:L7"/>
    <mergeCell ref="A9:M9"/>
    <mergeCell ref="A10:M10"/>
    <mergeCell ref="N18:N19"/>
    <mergeCell ref="N14:Q14"/>
    <mergeCell ref="A11:M11"/>
    <mergeCell ref="A12:M12"/>
    <mergeCell ref="A14:M14"/>
    <mergeCell ref="K20:M20"/>
    <mergeCell ref="O18:P19"/>
    <mergeCell ref="O17:P17"/>
    <mergeCell ref="O16:P16"/>
    <mergeCell ref="G19:M19"/>
  </mergeCells>
  <phoneticPr fontId="0" type="noConversion"/>
  <dataValidations xWindow="783" yWindow="488" count="6">
    <dataValidation type="whole" allowBlank="1" showInputMessage="1" showErrorMessage="1" errorTitle="code" error="veuillez entrer le code autorisé svp" promptTitle="code autorisé" prompt="6804 - séance intégrative" sqref="O38:O41">
      <formula1>6804</formula1>
      <formula2>6804</formula2>
    </dataValidation>
    <dataValidation type="whole" allowBlank="1" showInputMessage="1" showErrorMessage="1" errorTitle="saisie date" error="Merci entrer le jour du mois (ex: 22)" promptTitle="saisie date" prompt="merci entrer le jour du mois (ex. 22)" sqref="B32:J35 B38:J41 B22:J29">
      <formula1>1</formula1>
      <formula2>31</formula2>
    </dataValidation>
    <dataValidation type="list" allowBlank="1" showInputMessage="1" showErrorMessage="1" errorTitle="mois" error="veuillez choisir un mois du menu déroulant svp" promptTitle="saisie date" prompt="veuillez choisir un mois du menu déroulant svp" sqref="A22:A29 A38:A41 A32:A35">
      <formula1>$A$92:$A$104</formula1>
    </dataValidation>
    <dataValidation type="list" allowBlank="1" showInputMessage="1" showErrorMessage="1" errorTitle="1/4 heure" error="Merci entrer le nombre de 1/4 heure  selon le menu déroulant" promptTitle="1/4 heure" prompt="Merci entrer le nombre de 1/4 heure  selon le menu déroulant" sqref="N38:N41">
      <formula1>$A$106:$A$120</formula1>
    </dataValidation>
    <dataValidation type="list" allowBlank="1" showInputMessage="1" showErrorMessage="1" errorTitle="code" error="veuillez choisir le code selon le menu déroulant svp" promptTitle="code autorisé" prompt="veuillez choisir le code selon le menu déroulant svp:_x000a_6801 30mn_x000a_6802 45mn_x000a_6803 60mn et plus" sqref="O22:O29">
      <formula1>$A$55:$A$57</formula1>
    </dataValidation>
    <dataValidation type="list" allowBlank="1" showInputMessage="1" showErrorMessage="1" errorTitle="code" error="veuillez choisir le code selon le menu déroulant svp" promptTitle="code autorisé" prompt="veuillez choisir le code  et la duréedans le menu déroulant:_x000a_6811 2 enfants_x000a_6821 3 enfants_x000a_6831 4 enfants_x000a_" sqref="O32:O35">
      <formula1>$A$60:$A$89</formula1>
    </dataValidation>
  </dataValidations>
  <pageMargins left="0.59055118110236227" right="0.19685039370078741" top="0.59055118110236227" bottom="0.39370078740157483" header="0.51181102362204722" footer="0.51181102362204722"/>
  <pageSetup paperSize="9" scale="86" orientation="portrait" horizontalDpi="300" r:id="rId1"/>
  <headerFooter alignWithMargins="0">
    <oddHeader xml:space="preserve">&amp;LRÉPUBLIQUE ET CANTON DE NEUCHÂTEL 
&amp;R &amp;8OFFICE DE L’ENSEIGNEMENT SPÉCIALISÉ
</oddHeader>
    <oddFooter xml:space="preserve">&amp;R&amp;10 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220980</xdr:colOff>
                <xdr:row>0</xdr:row>
                <xdr:rowOff>53340</xdr:rowOff>
              </from>
              <to>
                <xdr:col>1</xdr:col>
                <xdr:colOff>0</xdr:colOff>
                <xdr:row>2</xdr:row>
                <xdr:rowOff>30480</xdr:rowOff>
              </to>
            </anchor>
          </objectPr>
        </oleObject>
      </mc:Choice>
      <mc:Fallback>
        <oleObject progId="Word.Document.8" shapeId="1025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>
                <anchor moveWithCells="1">
                  <from>
                    <xdr:col>12</xdr:col>
                    <xdr:colOff>91440</xdr:colOff>
                    <xdr:row>46</xdr:row>
                    <xdr:rowOff>106680</xdr:rowOff>
                  </from>
                  <to>
                    <xdr:col>13</xdr:col>
                    <xdr:colOff>106680</xdr:colOff>
                    <xdr:row>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locked="0" defaultSize="0" autoFill="0" autoLine="0" autoPict="0">
                <anchor moveWithCells="1">
                  <from>
                    <xdr:col>12</xdr:col>
                    <xdr:colOff>91440</xdr:colOff>
                    <xdr:row>47</xdr:row>
                    <xdr:rowOff>129540</xdr:rowOff>
                  </from>
                  <to>
                    <xdr:col>13</xdr:col>
                    <xdr:colOff>114300</xdr:colOff>
                    <xdr:row>48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7">
    <pageSetUpPr fitToPage="1"/>
  </sheetPr>
  <dimension ref="A2:R50"/>
  <sheetViews>
    <sheetView showGridLines="0" topLeftCell="A22" zoomScaleNormal="100" workbookViewId="0">
      <selection activeCell="A26" sqref="A26:Q31"/>
    </sheetView>
  </sheetViews>
  <sheetFormatPr baseColWidth="10" defaultRowHeight="11.4" x14ac:dyDescent="0.2"/>
  <cols>
    <col min="1" max="1" width="11.25" customWidth="1"/>
    <col min="2" max="10" width="3.125" bestFit="1" customWidth="1"/>
    <col min="11" max="11" width="6.25" customWidth="1"/>
    <col min="12" max="12" width="10.75" customWidth="1"/>
    <col min="13" max="13" width="4.375" customWidth="1"/>
    <col min="14" max="14" width="11.875" customWidth="1"/>
    <col min="15" max="15" width="8" customWidth="1"/>
    <col min="16" max="16" width="8.125" customWidth="1"/>
    <col min="17" max="17" width="16.375" customWidth="1"/>
    <col min="18" max="18" width="114.75" style="119" bestFit="1" customWidth="1"/>
  </cols>
  <sheetData>
    <row r="2" spans="1:18" ht="15.75" customHeight="1" x14ac:dyDescent="0.3">
      <c r="A2" s="347" t="s">
        <v>13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</row>
    <row r="3" spans="1:18" ht="13.8" x14ac:dyDescent="0.25">
      <c r="A3" s="311" t="s">
        <v>83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</row>
    <row r="5" spans="1:18" x14ac:dyDescent="0.2">
      <c r="A5" s="72" t="s">
        <v>16</v>
      </c>
      <c r="B5" s="72"/>
      <c r="C5" s="72"/>
      <c r="D5" s="72"/>
      <c r="E5" s="72"/>
      <c r="F5" s="72"/>
      <c r="G5" s="72"/>
      <c r="H5" s="72"/>
      <c r="I5" s="72"/>
      <c r="J5" s="72"/>
    </row>
    <row r="6" spans="1:18" s="5" customFormat="1" ht="18" customHeight="1" x14ac:dyDescent="0.2">
      <c r="A6" s="76" t="s">
        <v>62</v>
      </c>
      <c r="B6" s="93"/>
      <c r="C6" s="93"/>
      <c r="D6" s="93"/>
      <c r="E6" s="93"/>
      <c r="F6" s="93"/>
      <c r="G6" s="116" t="s">
        <v>63</v>
      </c>
      <c r="H6" s="7" t="s">
        <v>15</v>
      </c>
      <c r="I6" s="93"/>
      <c r="J6" s="93"/>
      <c r="K6" s="94"/>
      <c r="L6" s="74">
        <v>2</v>
      </c>
      <c r="M6" s="4"/>
      <c r="N6" s="12" t="s">
        <v>20</v>
      </c>
      <c r="O6" s="11"/>
      <c r="P6" s="19"/>
      <c r="Q6" s="74">
        <v>3</v>
      </c>
      <c r="R6" s="120"/>
    </row>
    <row r="7" spans="1:18" ht="21.75" customHeight="1" x14ac:dyDescent="0.25">
      <c r="A7" s="445">
        <f>+'Facturation Traitement'!A7:G7</f>
        <v>41275</v>
      </c>
      <c r="B7" s="446"/>
      <c r="C7" s="446"/>
      <c r="D7" s="446"/>
      <c r="E7" s="446"/>
      <c r="F7" s="446"/>
      <c r="G7" s="447"/>
      <c r="H7" s="448">
        <f>+'Facturation Traitement'!H7</f>
        <v>0</v>
      </c>
      <c r="I7" s="449"/>
      <c r="J7" s="449"/>
      <c r="K7" s="449"/>
      <c r="L7" s="450"/>
      <c r="M7" s="165"/>
      <c r="N7" s="442">
        <f>+'Facturation Traitement'!N7:Q7</f>
        <v>0</v>
      </c>
      <c r="O7" s="443"/>
      <c r="P7" s="443"/>
      <c r="Q7" s="444"/>
    </row>
    <row r="8" spans="1:18" s="6" customFormat="1" ht="15" customHeight="1" x14ac:dyDescent="0.2">
      <c r="A8" s="8" t="s">
        <v>26</v>
      </c>
      <c r="B8" s="77"/>
      <c r="C8" s="18" t="s">
        <v>60</v>
      </c>
      <c r="D8" s="77"/>
      <c r="E8" s="77"/>
      <c r="F8" s="77"/>
      <c r="G8" s="77"/>
      <c r="H8" s="18"/>
      <c r="I8" s="77"/>
      <c r="J8" s="77"/>
      <c r="K8" s="18"/>
      <c r="L8" s="9"/>
      <c r="M8" s="115">
        <v>4</v>
      </c>
      <c r="N8" s="9" t="s">
        <v>5</v>
      </c>
      <c r="O8" s="9"/>
      <c r="P8" s="9"/>
      <c r="Q8" s="13"/>
      <c r="R8" s="121"/>
    </row>
    <row r="9" spans="1:18" ht="18" customHeight="1" x14ac:dyDescent="0.2">
      <c r="A9" s="434" t="str">
        <f>+'Facturation Traitement'!A9:M9</f>
        <v>NOM(S) en maj.  Prénom(s) en minusc.  + (date de naissance)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6"/>
      <c r="N9" s="24" t="s">
        <v>0</v>
      </c>
      <c r="O9" s="24"/>
      <c r="P9" s="24"/>
      <c r="Q9" s="25"/>
    </row>
    <row r="10" spans="1:18" ht="18" customHeight="1" x14ac:dyDescent="0.2">
      <c r="A10" s="434" t="str">
        <f>+'Facturation Traitement'!A10:M10</f>
        <v>RUE No.</v>
      </c>
      <c r="B10" s="435"/>
      <c r="C10" s="435"/>
      <c r="D10" s="435"/>
      <c r="E10" s="435"/>
      <c r="F10" s="435"/>
      <c r="G10" s="435"/>
      <c r="H10" s="435"/>
      <c r="I10" s="435"/>
      <c r="J10" s="435"/>
      <c r="K10" s="435"/>
      <c r="L10" s="435"/>
      <c r="M10" s="436"/>
      <c r="N10" s="26" t="s">
        <v>1</v>
      </c>
      <c r="O10" s="26"/>
      <c r="P10" s="26"/>
      <c r="Q10" s="27"/>
    </row>
    <row r="11" spans="1:18" ht="18" customHeight="1" x14ac:dyDescent="0.2">
      <c r="A11" s="434" t="str">
        <f>+'Facturation Traitement'!A11:M11</f>
        <v>NP VILLE</v>
      </c>
      <c r="B11" s="435"/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6"/>
      <c r="N11" s="159" t="s">
        <v>2</v>
      </c>
      <c r="O11" s="26"/>
      <c r="P11" s="26"/>
      <c r="Q11" s="27"/>
    </row>
    <row r="12" spans="1:18" ht="18" customHeight="1" x14ac:dyDescent="0.2">
      <c r="A12" s="434">
        <f>+'Facturation Traitement'!A12:M12</f>
        <v>0</v>
      </c>
      <c r="B12" s="435"/>
      <c r="C12" s="435"/>
      <c r="D12" s="435"/>
      <c r="E12" s="435"/>
      <c r="F12" s="435"/>
      <c r="G12" s="435"/>
      <c r="H12" s="435"/>
      <c r="I12" s="435"/>
      <c r="J12" s="435"/>
      <c r="K12" s="435"/>
      <c r="L12" s="435"/>
      <c r="M12" s="436"/>
      <c r="N12" s="26" t="s">
        <v>3</v>
      </c>
      <c r="O12" s="26"/>
      <c r="P12" s="26"/>
      <c r="Q12" s="28"/>
    </row>
    <row r="13" spans="1:18" ht="15" customHeight="1" x14ac:dyDescent="0.2">
      <c r="A13" s="16" t="s">
        <v>27</v>
      </c>
      <c r="B13" s="78"/>
      <c r="C13" s="18" t="s">
        <v>61</v>
      </c>
      <c r="D13" s="78"/>
      <c r="E13" s="78"/>
      <c r="F13" s="78"/>
      <c r="G13" s="78"/>
      <c r="H13" s="78"/>
      <c r="I13" s="78"/>
      <c r="J13" s="78"/>
      <c r="K13" s="18"/>
      <c r="L13" s="9"/>
      <c r="M13" s="115">
        <v>5</v>
      </c>
      <c r="N13" s="9" t="s">
        <v>19</v>
      </c>
      <c r="O13" s="29"/>
      <c r="P13" s="30"/>
      <c r="Q13" s="75">
        <v>6</v>
      </c>
    </row>
    <row r="14" spans="1:18" ht="18" customHeight="1" x14ac:dyDescent="0.2">
      <c r="A14" s="319" t="str">
        <f>+'Facturation Traitement'!A14:M14</f>
        <v>NOM Prénom</v>
      </c>
      <c r="B14" s="320"/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424"/>
      <c r="N14" s="437">
        <f>+'Facturation Traitement'!N14:Q14</f>
        <v>999999</v>
      </c>
      <c r="O14" s="438"/>
      <c r="P14" s="438"/>
      <c r="Q14" s="439"/>
    </row>
    <row r="15" spans="1:18" ht="18" customHeight="1" thickBot="1" x14ac:dyDescent="0.25">
      <c r="A15" s="319" t="str">
        <f>+'Facturation Traitement'!A15:M15</f>
        <v>RUE No.</v>
      </c>
      <c r="B15" s="320"/>
      <c r="C15" s="320"/>
      <c r="D15" s="320"/>
      <c r="E15" s="320"/>
      <c r="F15" s="320"/>
      <c r="G15" s="320"/>
      <c r="H15" s="320"/>
      <c r="I15" s="320"/>
      <c r="J15" s="320"/>
      <c r="K15" s="320"/>
      <c r="L15" s="320"/>
      <c r="M15" s="424"/>
      <c r="N15" s="31" t="s">
        <v>8</v>
      </c>
      <c r="O15" s="32"/>
      <c r="P15" s="32"/>
      <c r="Q15" s="33"/>
    </row>
    <row r="16" spans="1:18" ht="27" customHeight="1" x14ac:dyDescent="0.2">
      <c r="A16" s="319" t="str">
        <f>+'Facturation Traitement'!A16:M16</f>
        <v>NP VILLE</v>
      </c>
      <c r="B16" s="320"/>
      <c r="C16" s="320"/>
      <c r="D16" s="320"/>
      <c r="E16" s="320"/>
      <c r="F16" s="320"/>
      <c r="G16" s="320"/>
      <c r="H16" s="320"/>
      <c r="I16" s="320"/>
      <c r="J16" s="320"/>
      <c r="K16" s="320"/>
      <c r="L16" s="320"/>
      <c r="M16" s="424"/>
      <c r="N16" s="166" t="s">
        <v>32</v>
      </c>
      <c r="O16" s="440" t="s">
        <v>33</v>
      </c>
      <c r="P16" s="441"/>
      <c r="Q16" s="167" t="s">
        <v>21</v>
      </c>
    </row>
    <row r="17" spans="1:18" ht="27" customHeight="1" x14ac:dyDescent="0.2">
      <c r="A17" s="364"/>
      <c r="B17" s="365"/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423"/>
      <c r="N17" s="168" t="s">
        <v>22</v>
      </c>
      <c r="O17" s="416" t="s">
        <v>29</v>
      </c>
      <c r="P17" s="417"/>
      <c r="Q17" s="283" t="s">
        <v>161</v>
      </c>
    </row>
    <row r="18" spans="1:18" ht="21" customHeight="1" x14ac:dyDescent="0.2">
      <c r="A18" s="204" t="s">
        <v>107</v>
      </c>
      <c r="B18" s="170"/>
      <c r="C18" s="170"/>
      <c r="D18" s="170"/>
      <c r="E18" s="170"/>
      <c r="F18" s="170"/>
      <c r="G18" s="170"/>
      <c r="H18" s="170"/>
      <c r="I18" s="170"/>
      <c r="J18" s="170"/>
      <c r="K18" s="418">
        <v>7</v>
      </c>
      <c r="L18" s="418"/>
      <c r="M18" s="419"/>
      <c r="N18" s="427" t="s">
        <v>23</v>
      </c>
      <c r="O18" s="428" t="s">
        <v>24</v>
      </c>
      <c r="P18" s="429"/>
      <c r="Q18" s="432" t="s">
        <v>25</v>
      </c>
    </row>
    <row r="19" spans="1:18" ht="21.75" customHeight="1" x14ac:dyDescent="0.2">
      <c r="A19" s="171"/>
      <c r="B19" s="80"/>
      <c r="C19" s="80"/>
      <c r="D19" s="80"/>
      <c r="E19" s="80"/>
      <c r="F19" s="80"/>
      <c r="G19" s="80"/>
      <c r="H19" s="80"/>
      <c r="I19" s="80"/>
      <c r="J19" s="80"/>
      <c r="K19" s="39"/>
      <c r="L19" s="35"/>
      <c r="M19" s="95"/>
      <c r="N19" s="427"/>
      <c r="O19" s="430"/>
      <c r="P19" s="431"/>
      <c r="Q19" s="433"/>
    </row>
    <row r="20" spans="1:18" ht="24" customHeight="1" thickBot="1" x14ac:dyDescent="0.25">
      <c r="A20" s="420" t="s">
        <v>84</v>
      </c>
      <c r="B20" s="421"/>
      <c r="C20" s="421"/>
      <c r="D20" s="421"/>
      <c r="E20" s="421"/>
      <c r="F20" s="421"/>
      <c r="G20" s="421"/>
      <c r="H20" s="208"/>
      <c r="I20" s="208"/>
      <c r="J20" s="208"/>
      <c r="K20" s="422"/>
      <c r="L20" s="422"/>
      <c r="M20" s="422"/>
      <c r="N20" s="209"/>
      <c r="O20" s="209"/>
      <c r="P20" s="209"/>
      <c r="Q20" s="210"/>
    </row>
    <row r="21" spans="1:18" ht="12.75" customHeight="1" thickBot="1" x14ac:dyDescent="0.25">
      <c r="A21" s="425" t="s">
        <v>85</v>
      </c>
      <c r="B21" s="426"/>
      <c r="C21" s="426"/>
      <c r="D21" s="426"/>
      <c r="E21" s="426"/>
      <c r="F21" s="426"/>
      <c r="G21" s="426"/>
      <c r="H21" s="173"/>
      <c r="I21" s="173"/>
      <c r="J21" s="173"/>
      <c r="K21" s="211"/>
      <c r="L21" s="211"/>
      <c r="M21" s="211"/>
      <c r="N21" s="412" t="s">
        <v>116</v>
      </c>
      <c r="O21" s="412"/>
      <c r="P21" s="413"/>
      <c r="Q21" s="414"/>
    </row>
    <row r="22" spans="1:18" s="47" customFormat="1" ht="17.100000000000001" customHeight="1" x14ac:dyDescent="0.2">
      <c r="A22" s="400"/>
      <c r="B22" s="401"/>
      <c r="C22" s="401"/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2"/>
      <c r="R22" s="122" t="str">
        <f>IF(O22=6803,table!$O$8,"")</f>
        <v/>
      </c>
    </row>
    <row r="23" spans="1:18" ht="17.100000000000001" customHeight="1" thickBot="1" x14ac:dyDescent="0.25">
      <c r="A23" s="403"/>
      <c r="B23" s="404"/>
      <c r="C23" s="404"/>
      <c r="D23" s="404"/>
      <c r="E23" s="404"/>
      <c r="F23" s="404"/>
      <c r="G23" s="404"/>
      <c r="H23" s="404"/>
      <c r="I23" s="404"/>
      <c r="J23" s="404"/>
      <c r="K23" s="404"/>
      <c r="L23" s="404"/>
      <c r="M23" s="404"/>
      <c r="N23" s="404"/>
      <c r="O23" s="404"/>
      <c r="P23" s="404"/>
      <c r="Q23" s="405"/>
      <c r="R23" s="122"/>
    </row>
    <row r="24" spans="1:18" ht="17.100000000000001" customHeight="1" x14ac:dyDescent="0.2">
      <c r="A24" s="212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4"/>
      <c r="R24" s="122"/>
    </row>
    <row r="25" spans="1:18" ht="17.100000000000001" customHeight="1" thickBot="1" x14ac:dyDescent="0.25">
      <c r="A25" s="398" t="s">
        <v>115</v>
      </c>
      <c r="B25" s="399"/>
      <c r="C25" s="399"/>
      <c r="D25" s="399"/>
      <c r="E25" s="399"/>
      <c r="F25" s="399"/>
      <c r="G25" s="399"/>
      <c r="H25" s="215"/>
      <c r="I25" s="215"/>
      <c r="J25" s="215"/>
      <c r="K25" s="216"/>
      <c r="L25" s="216"/>
      <c r="M25" s="216"/>
      <c r="N25" s="216"/>
      <c r="O25" s="216"/>
      <c r="P25" s="216"/>
      <c r="Q25" s="217"/>
      <c r="R25" s="122"/>
    </row>
    <row r="26" spans="1:18" ht="17.100000000000001" customHeight="1" x14ac:dyDescent="0.2">
      <c r="A26" s="400"/>
      <c r="B26" s="401"/>
      <c r="C26" s="401"/>
      <c r="D26" s="401"/>
      <c r="E26" s="401"/>
      <c r="F26" s="401"/>
      <c r="G26" s="401"/>
      <c r="H26" s="401"/>
      <c r="I26" s="401"/>
      <c r="J26" s="401"/>
      <c r="K26" s="401"/>
      <c r="L26" s="401"/>
      <c r="M26" s="401"/>
      <c r="N26" s="401"/>
      <c r="O26" s="401"/>
      <c r="P26" s="401"/>
      <c r="Q26" s="402"/>
      <c r="R26" s="122"/>
    </row>
    <row r="27" spans="1:18" ht="17.100000000000001" customHeight="1" x14ac:dyDescent="0.2">
      <c r="A27" s="407"/>
      <c r="B27" s="408"/>
      <c r="C27" s="408"/>
      <c r="D27" s="408"/>
      <c r="E27" s="408"/>
      <c r="F27" s="408"/>
      <c r="G27" s="408"/>
      <c r="H27" s="408"/>
      <c r="I27" s="408"/>
      <c r="J27" s="408"/>
      <c r="K27" s="408"/>
      <c r="L27" s="408"/>
      <c r="M27" s="408"/>
      <c r="N27" s="408"/>
      <c r="O27" s="408"/>
      <c r="P27" s="408"/>
      <c r="Q27" s="409"/>
      <c r="R27" s="122"/>
    </row>
    <row r="28" spans="1:18" ht="17.100000000000001" customHeight="1" x14ac:dyDescent="0.2">
      <c r="A28" s="407"/>
      <c r="B28" s="408"/>
      <c r="C28" s="408"/>
      <c r="D28" s="408"/>
      <c r="E28" s="408"/>
      <c r="F28" s="408"/>
      <c r="G28" s="408"/>
      <c r="H28" s="408"/>
      <c r="I28" s="408"/>
      <c r="J28" s="408"/>
      <c r="K28" s="408"/>
      <c r="L28" s="408"/>
      <c r="M28" s="408"/>
      <c r="N28" s="408"/>
      <c r="O28" s="408"/>
      <c r="P28" s="408"/>
      <c r="Q28" s="409"/>
      <c r="R28" s="122"/>
    </row>
    <row r="29" spans="1:18" ht="17.100000000000001" customHeight="1" x14ac:dyDescent="0.2">
      <c r="A29" s="407"/>
      <c r="B29" s="408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Q29" s="409"/>
      <c r="R29" s="122"/>
    </row>
    <row r="30" spans="1:18" ht="17.100000000000001" customHeight="1" x14ac:dyDescent="0.2">
      <c r="A30" s="410"/>
      <c r="B30" s="411"/>
      <c r="C30" s="411"/>
      <c r="D30" s="411"/>
      <c r="E30" s="411"/>
      <c r="F30" s="411"/>
      <c r="G30" s="411"/>
      <c r="H30" s="411"/>
      <c r="I30" s="411"/>
      <c r="J30" s="411"/>
      <c r="K30" s="411"/>
      <c r="L30" s="411"/>
      <c r="M30" s="411"/>
      <c r="N30" s="411"/>
      <c r="O30" s="411"/>
      <c r="P30" s="411"/>
      <c r="Q30" s="409"/>
      <c r="R30" s="122"/>
    </row>
    <row r="31" spans="1:18" ht="17.100000000000001" customHeight="1" thickBot="1" x14ac:dyDescent="0.25">
      <c r="A31" s="403"/>
      <c r="B31" s="404"/>
      <c r="C31" s="404"/>
      <c r="D31" s="404"/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404"/>
      <c r="P31" s="404"/>
      <c r="Q31" s="405"/>
      <c r="R31" s="122"/>
    </row>
    <row r="32" spans="1:18" ht="17.100000000000001" customHeight="1" x14ac:dyDescent="0.2">
      <c r="A32" s="191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92"/>
      <c r="R32" s="122"/>
    </row>
    <row r="33" spans="1:18" ht="17.100000000000001" customHeight="1" thickBot="1" x14ac:dyDescent="0.25">
      <c r="A33" s="395"/>
      <c r="B33" s="396"/>
      <c r="C33" s="396"/>
      <c r="D33" s="396"/>
      <c r="E33" s="396"/>
      <c r="F33" s="396"/>
      <c r="G33" s="396"/>
      <c r="H33" s="218"/>
      <c r="I33" s="218"/>
      <c r="J33" s="218"/>
      <c r="K33" s="397"/>
      <c r="L33" s="397"/>
      <c r="M33" s="397"/>
      <c r="N33" s="219"/>
      <c r="O33" s="219"/>
      <c r="P33" s="219"/>
      <c r="Q33" s="220"/>
    </row>
    <row r="34" spans="1:18" ht="17.100000000000001" customHeight="1" thickBot="1" x14ac:dyDescent="0.25">
      <c r="A34" s="398" t="s">
        <v>85</v>
      </c>
      <c r="B34" s="399"/>
      <c r="C34" s="399"/>
      <c r="D34" s="399"/>
      <c r="E34" s="399"/>
      <c r="F34" s="399"/>
      <c r="G34" s="399"/>
      <c r="H34" s="215"/>
      <c r="I34" s="215"/>
      <c r="J34" s="215"/>
      <c r="K34" s="216"/>
      <c r="L34" s="216"/>
      <c r="M34" s="216"/>
      <c r="N34" s="412" t="s">
        <v>116</v>
      </c>
      <c r="O34" s="412"/>
      <c r="P34" s="413"/>
      <c r="Q34" s="414"/>
    </row>
    <row r="35" spans="1:18" s="47" customFormat="1" ht="17.100000000000001" customHeight="1" x14ac:dyDescent="0.2">
      <c r="A35" s="400"/>
      <c r="B35" s="401"/>
      <c r="C35" s="401"/>
      <c r="D35" s="401"/>
      <c r="E35" s="401"/>
      <c r="F35" s="401"/>
      <c r="G35" s="401"/>
      <c r="H35" s="401"/>
      <c r="I35" s="401"/>
      <c r="J35" s="401"/>
      <c r="K35" s="401"/>
      <c r="L35" s="401"/>
      <c r="M35" s="401"/>
      <c r="N35" s="401"/>
      <c r="O35" s="401"/>
      <c r="P35" s="401"/>
      <c r="Q35" s="402"/>
      <c r="R35" s="122" t="str">
        <f>IF(O35=6803,table!$O$8,"")</f>
        <v/>
      </c>
    </row>
    <row r="36" spans="1:18" ht="17.100000000000001" customHeight="1" thickBot="1" x14ac:dyDescent="0.25">
      <c r="A36" s="403"/>
      <c r="B36" s="404"/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4"/>
      <c r="N36" s="404"/>
      <c r="O36" s="404"/>
      <c r="P36" s="404"/>
      <c r="Q36" s="405"/>
      <c r="R36" s="122"/>
    </row>
    <row r="37" spans="1:18" ht="17.100000000000001" customHeight="1" x14ac:dyDescent="0.2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4"/>
      <c r="R37" s="122"/>
    </row>
    <row r="38" spans="1:18" ht="17.100000000000001" customHeight="1" thickBot="1" x14ac:dyDescent="0.25">
      <c r="A38" s="398" t="s">
        <v>115</v>
      </c>
      <c r="B38" s="399"/>
      <c r="C38" s="399"/>
      <c r="D38" s="399"/>
      <c r="E38" s="399"/>
      <c r="F38" s="399"/>
      <c r="G38" s="399"/>
      <c r="H38" s="215"/>
      <c r="I38" s="215"/>
      <c r="J38" s="215"/>
      <c r="K38" s="216"/>
      <c r="L38" s="216"/>
      <c r="M38" s="216"/>
      <c r="N38" s="216"/>
      <c r="O38" s="216"/>
      <c r="P38" s="216"/>
      <c r="Q38" s="217"/>
      <c r="R38" s="122"/>
    </row>
    <row r="39" spans="1:18" ht="17.100000000000001" customHeight="1" x14ac:dyDescent="0.2">
      <c r="A39" s="400"/>
      <c r="B39" s="401"/>
      <c r="C39" s="401"/>
      <c r="D39" s="401"/>
      <c r="E39" s="401"/>
      <c r="F39" s="401"/>
      <c r="G39" s="401"/>
      <c r="H39" s="401"/>
      <c r="I39" s="401"/>
      <c r="J39" s="401"/>
      <c r="K39" s="401"/>
      <c r="L39" s="401"/>
      <c r="M39" s="401"/>
      <c r="N39" s="401"/>
      <c r="O39" s="401"/>
      <c r="P39" s="401"/>
      <c r="Q39" s="402"/>
      <c r="R39" s="122"/>
    </row>
    <row r="40" spans="1:18" ht="17.100000000000001" customHeight="1" x14ac:dyDescent="0.2">
      <c r="A40" s="407"/>
      <c r="B40" s="408"/>
      <c r="C40" s="408"/>
      <c r="D40" s="408"/>
      <c r="E40" s="408"/>
      <c r="F40" s="408"/>
      <c r="G40" s="408"/>
      <c r="H40" s="408"/>
      <c r="I40" s="408"/>
      <c r="J40" s="408"/>
      <c r="K40" s="408"/>
      <c r="L40" s="408"/>
      <c r="M40" s="408"/>
      <c r="N40" s="408"/>
      <c r="O40" s="408"/>
      <c r="P40" s="408"/>
      <c r="Q40" s="409"/>
      <c r="R40" s="122"/>
    </row>
    <row r="41" spans="1:18" ht="17.100000000000001" customHeight="1" x14ac:dyDescent="0.2">
      <c r="A41" s="407"/>
      <c r="B41" s="408"/>
      <c r="C41" s="408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8"/>
      <c r="P41" s="408"/>
      <c r="Q41" s="409"/>
      <c r="R41" s="122"/>
    </row>
    <row r="42" spans="1:18" ht="17.100000000000001" customHeight="1" x14ac:dyDescent="0.2">
      <c r="A42" s="407"/>
      <c r="B42" s="408"/>
      <c r="C42" s="408"/>
      <c r="D42" s="408"/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408"/>
      <c r="Q42" s="409"/>
      <c r="R42" s="122"/>
    </row>
    <row r="43" spans="1:18" ht="17.100000000000001" customHeight="1" x14ac:dyDescent="0.2">
      <c r="A43" s="410"/>
      <c r="B43" s="411"/>
      <c r="C43" s="411"/>
      <c r="D43" s="411"/>
      <c r="E43" s="411"/>
      <c r="F43" s="411"/>
      <c r="G43" s="411"/>
      <c r="H43" s="411"/>
      <c r="I43" s="411"/>
      <c r="J43" s="411"/>
      <c r="K43" s="411"/>
      <c r="L43" s="411"/>
      <c r="M43" s="411"/>
      <c r="N43" s="411"/>
      <c r="O43" s="411"/>
      <c r="P43" s="411"/>
      <c r="Q43" s="409"/>
      <c r="R43" s="122"/>
    </row>
    <row r="44" spans="1:18" ht="17.100000000000001" customHeight="1" thickBot="1" x14ac:dyDescent="0.25">
      <c r="A44" s="403"/>
      <c r="B44" s="404"/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5"/>
      <c r="R44" s="122"/>
    </row>
    <row r="45" spans="1:18" ht="17.100000000000001" customHeight="1" x14ac:dyDescent="0.2">
      <c r="A45" s="193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415" t="s">
        <v>104</v>
      </c>
      <c r="N45" s="415"/>
      <c r="O45" s="415" t="s">
        <v>105</v>
      </c>
      <c r="P45" s="415"/>
      <c r="Q45" s="195" t="s">
        <v>59</v>
      </c>
      <c r="R45" s="122"/>
    </row>
    <row r="46" spans="1:18" ht="17.100000000000001" customHeight="1" x14ac:dyDescent="0.2">
      <c r="A46" s="197" t="s">
        <v>103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406">
        <f>+'Facturation Traitement'!Q42</f>
        <v>0</v>
      </c>
      <c r="N46" s="406"/>
      <c r="O46" s="394"/>
      <c r="P46" s="394"/>
      <c r="Q46" s="196">
        <f>+M46+O46</f>
        <v>0</v>
      </c>
      <c r="R46" s="122"/>
    </row>
    <row r="47" spans="1:18" ht="12.75" customHeight="1" x14ac:dyDescent="0.2">
      <c r="A47" s="172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4"/>
      <c r="R47" s="122" t="str">
        <f>IF(O47=6803,table!$O$8,"")</f>
        <v/>
      </c>
    </row>
    <row r="48" spans="1:18" ht="18" customHeight="1" x14ac:dyDescent="0.2">
      <c r="A48" s="175"/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7"/>
    </row>
    <row r="49" ht="21.75" customHeight="1" x14ac:dyDescent="0.2"/>
    <row r="50" ht="18" customHeight="1" x14ac:dyDescent="0.2"/>
  </sheetData>
  <sheetProtection password="CC3D" sheet="1" selectLockedCells="1"/>
  <mergeCells count="40">
    <mergeCell ref="A2:Q2"/>
    <mergeCell ref="A3:Q3"/>
    <mergeCell ref="N7:Q7"/>
    <mergeCell ref="A9:M9"/>
    <mergeCell ref="A10:M10"/>
    <mergeCell ref="A7:G7"/>
    <mergeCell ref="H7:L7"/>
    <mergeCell ref="A11:M11"/>
    <mergeCell ref="A12:M12"/>
    <mergeCell ref="A14:M14"/>
    <mergeCell ref="N14:Q14"/>
    <mergeCell ref="A15:M15"/>
    <mergeCell ref="A16:M16"/>
    <mergeCell ref="A21:G21"/>
    <mergeCell ref="N18:N19"/>
    <mergeCell ref="O18:P19"/>
    <mergeCell ref="Q18:Q19"/>
    <mergeCell ref="O16:P16"/>
    <mergeCell ref="A26:Q31"/>
    <mergeCell ref="A22:Q23"/>
    <mergeCell ref="O17:P17"/>
    <mergeCell ref="K18:M18"/>
    <mergeCell ref="N21:O21"/>
    <mergeCell ref="P21:Q21"/>
    <mergeCell ref="A25:G25"/>
    <mergeCell ref="A20:G20"/>
    <mergeCell ref="K20:M20"/>
    <mergeCell ref="A17:M17"/>
    <mergeCell ref="O46:P46"/>
    <mergeCell ref="A33:G33"/>
    <mergeCell ref="K33:M33"/>
    <mergeCell ref="A34:G34"/>
    <mergeCell ref="A35:Q36"/>
    <mergeCell ref="M46:N46"/>
    <mergeCell ref="A38:G38"/>
    <mergeCell ref="A39:Q44"/>
    <mergeCell ref="N34:O34"/>
    <mergeCell ref="P34:Q34"/>
    <mergeCell ref="O45:P45"/>
    <mergeCell ref="M45:N45"/>
  </mergeCells>
  <phoneticPr fontId="9" type="noConversion"/>
  <pageMargins left="0.59055118110236227" right="0.19685039370078741" top="0.59055118110236227" bottom="0.39370078740157483" header="0.51181102362204722" footer="0.51181102362204722"/>
  <pageSetup paperSize="9" scale="89" orientation="portrait" horizontalDpi="300" r:id="rId1"/>
  <headerFooter alignWithMargins="0">
    <oddHeader xml:space="preserve">&amp;LRÉPUBLIQUE ET CANTON DE NEUCHÂTEL 
&amp;R &amp;8OFFICE DE L’ENSEIGNEMENT SPÉCIALISÉ
</oddHeader>
    <oddFooter xml:space="preserve">&amp;R&amp;10 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0</xdr:col>
                <xdr:colOff>220980</xdr:colOff>
                <xdr:row>0</xdr:row>
                <xdr:rowOff>53340</xdr:rowOff>
              </from>
              <to>
                <xdr:col>1</xdr:col>
                <xdr:colOff>0</xdr:colOff>
                <xdr:row>2</xdr:row>
                <xdr:rowOff>15240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8">
    <pageSetUpPr fitToPage="1"/>
  </sheetPr>
  <dimension ref="A2:R58"/>
  <sheetViews>
    <sheetView showGridLines="0" zoomScaleNormal="100" workbookViewId="0">
      <selection activeCell="D23" sqref="D23:I23"/>
    </sheetView>
  </sheetViews>
  <sheetFormatPr baseColWidth="10" defaultRowHeight="11.4" x14ac:dyDescent="0.2"/>
  <cols>
    <col min="1" max="1" width="11.25" customWidth="1"/>
    <col min="2" max="10" width="3.125" bestFit="1" customWidth="1"/>
    <col min="11" max="11" width="6.25" customWidth="1"/>
    <col min="12" max="12" width="10.75" customWidth="1"/>
    <col min="13" max="13" width="4.375" customWidth="1"/>
    <col min="14" max="14" width="11.875" customWidth="1"/>
    <col min="15" max="15" width="8" customWidth="1"/>
    <col min="16" max="16" width="8.125" customWidth="1"/>
    <col min="17" max="17" width="16.375" customWidth="1"/>
    <col min="18" max="18" width="114.75" style="119" bestFit="1" customWidth="1"/>
  </cols>
  <sheetData>
    <row r="2" spans="1:18" ht="15.75" customHeight="1" x14ac:dyDescent="0.3">
      <c r="A2" s="347" t="s">
        <v>13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</row>
    <row r="3" spans="1:18" ht="13.8" x14ac:dyDescent="0.25">
      <c r="A3" s="311" t="s">
        <v>83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</row>
    <row r="5" spans="1:18" x14ac:dyDescent="0.2">
      <c r="A5" s="72" t="s">
        <v>16</v>
      </c>
      <c r="B5" s="72"/>
      <c r="C5" s="72"/>
      <c r="D5" s="72"/>
      <c r="E5" s="72"/>
      <c r="F5" s="72"/>
      <c r="G5" s="72"/>
      <c r="H5" s="72"/>
      <c r="I5" s="72"/>
      <c r="J5" s="72"/>
    </row>
    <row r="6" spans="1:18" s="5" customFormat="1" ht="18" customHeight="1" x14ac:dyDescent="0.2">
      <c r="A6" s="76" t="s">
        <v>62</v>
      </c>
      <c r="B6" s="93"/>
      <c r="C6" s="93"/>
      <c r="D6" s="93"/>
      <c r="E6" s="93"/>
      <c r="F6" s="93"/>
      <c r="G6" s="116" t="s">
        <v>63</v>
      </c>
      <c r="H6" s="7" t="s">
        <v>15</v>
      </c>
      <c r="I6" s="93"/>
      <c r="J6" s="93"/>
      <c r="K6" s="94"/>
      <c r="L6" s="74">
        <v>2</v>
      </c>
      <c r="M6" s="4"/>
      <c r="N6" s="12" t="s">
        <v>20</v>
      </c>
      <c r="O6" s="11"/>
      <c r="P6" s="19"/>
      <c r="Q6" s="74">
        <v>3</v>
      </c>
      <c r="R6" s="120"/>
    </row>
    <row r="7" spans="1:18" ht="21.75" customHeight="1" x14ac:dyDescent="0.25">
      <c r="A7" s="445">
        <f>+'Facturation Traitement'!A7:G7</f>
        <v>41275</v>
      </c>
      <c r="B7" s="446"/>
      <c r="C7" s="446"/>
      <c r="D7" s="446"/>
      <c r="E7" s="446"/>
      <c r="F7" s="446"/>
      <c r="G7" s="447"/>
      <c r="H7" s="448">
        <f>+'Facturation Traitement'!H7</f>
        <v>0</v>
      </c>
      <c r="I7" s="449"/>
      <c r="J7" s="449"/>
      <c r="K7" s="449"/>
      <c r="L7" s="450"/>
      <c r="M7" s="165"/>
      <c r="N7" s="442">
        <f>+'Facturation Traitement'!N7:Q7</f>
        <v>0</v>
      </c>
      <c r="O7" s="443"/>
      <c r="P7" s="443"/>
      <c r="Q7" s="444"/>
    </row>
    <row r="8" spans="1:18" s="6" customFormat="1" ht="15" customHeight="1" x14ac:dyDescent="0.2">
      <c r="A8" s="8" t="s">
        <v>26</v>
      </c>
      <c r="B8" s="77"/>
      <c r="C8" s="18" t="s">
        <v>60</v>
      </c>
      <c r="D8" s="77"/>
      <c r="E8" s="77"/>
      <c r="F8" s="77"/>
      <c r="G8" s="77"/>
      <c r="H8" s="18"/>
      <c r="I8" s="77"/>
      <c r="J8" s="77"/>
      <c r="K8" s="18"/>
      <c r="L8" s="9"/>
      <c r="M8" s="115">
        <v>4</v>
      </c>
      <c r="N8" s="9" t="s">
        <v>5</v>
      </c>
      <c r="O8" s="9"/>
      <c r="P8" s="9"/>
      <c r="Q8" s="13"/>
      <c r="R8" s="121"/>
    </row>
    <row r="9" spans="1:18" ht="18" customHeight="1" x14ac:dyDescent="0.2">
      <c r="A9" s="434" t="str">
        <f>+'Facturation Traitement'!A9:M9</f>
        <v>NOM(S) en maj.  Prénom(s) en minusc.  + (date de naissance)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6"/>
      <c r="N9" s="24" t="s">
        <v>0</v>
      </c>
      <c r="O9" s="24"/>
      <c r="P9" s="24"/>
      <c r="Q9" s="25"/>
    </row>
    <row r="10" spans="1:18" ht="18" customHeight="1" x14ac:dyDescent="0.2">
      <c r="A10" s="434" t="str">
        <f>+'Facturation Traitement'!A10:M10</f>
        <v>RUE No.</v>
      </c>
      <c r="B10" s="435"/>
      <c r="C10" s="435"/>
      <c r="D10" s="435"/>
      <c r="E10" s="435"/>
      <c r="F10" s="435"/>
      <c r="G10" s="435"/>
      <c r="H10" s="435"/>
      <c r="I10" s="435"/>
      <c r="J10" s="435"/>
      <c r="K10" s="435"/>
      <c r="L10" s="435"/>
      <c r="M10" s="436"/>
      <c r="N10" s="26" t="s">
        <v>1</v>
      </c>
      <c r="O10" s="26"/>
      <c r="P10" s="26"/>
      <c r="Q10" s="27"/>
    </row>
    <row r="11" spans="1:18" ht="18" customHeight="1" x14ac:dyDescent="0.2">
      <c r="A11" s="434" t="str">
        <f>+'Facturation Traitement'!A11:M11</f>
        <v>NP VILLE</v>
      </c>
      <c r="B11" s="435"/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6"/>
      <c r="N11" s="159" t="s">
        <v>2</v>
      </c>
      <c r="O11" s="26"/>
      <c r="P11" s="26"/>
      <c r="Q11" s="27"/>
    </row>
    <row r="12" spans="1:18" ht="18" customHeight="1" x14ac:dyDescent="0.2">
      <c r="A12" s="434">
        <f>+'Facturation Traitement'!A12:M12</f>
        <v>0</v>
      </c>
      <c r="B12" s="435"/>
      <c r="C12" s="435"/>
      <c r="D12" s="435"/>
      <c r="E12" s="435"/>
      <c r="F12" s="435"/>
      <c r="G12" s="435"/>
      <c r="H12" s="435"/>
      <c r="I12" s="435"/>
      <c r="J12" s="435"/>
      <c r="K12" s="435"/>
      <c r="L12" s="435"/>
      <c r="M12" s="436"/>
      <c r="N12" s="26" t="s">
        <v>3</v>
      </c>
      <c r="O12" s="26"/>
      <c r="P12" s="26"/>
      <c r="Q12" s="28"/>
    </row>
    <row r="13" spans="1:18" ht="15" customHeight="1" x14ac:dyDescent="0.2">
      <c r="A13" s="16" t="s">
        <v>27</v>
      </c>
      <c r="B13" s="78"/>
      <c r="C13" s="18" t="s">
        <v>61</v>
      </c>
      <c r="D13" s="78"/>
      <c r="E13" s="78"/>
      <c r="F13" s="78"/>
      <c r="G13" s="78"/>
      <c r="H13" s="78"/>
      <c r="I13" s="78"/>
      <c r="J13" s="78"/>
      <c r="K13" s="18"/>
      <c r="L13" s="9"/>
      <c r="M13" s="115">
        <v>5</v>
      </c>
      <c r="N13" s="9" t="s">
        <v>19</v>
      </c>
      <c r="O13" s="29"/>
      <c r="P13" s="30"/>
      <c r="Q13" s="75">
        <v>6</v>
      </c>
    </row>
    <row r="14" spans="1:18" ht="18" customHeight="1" x14ac:dyDescent="0.2">
      <c r="A14" s="319" t="str">
        <f>+'Facturation Traitement'!A14:M14</f>
        <v>NOM Prénom</v>
      </c>
      <c r="B14" s="320"/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424"/>
      <c r="N14" s="455">
        <f>+'Facturation Traitement'!N14:Q14</f>
        <v>999999</v>
      </c>
      <c r="O14" s="456"/>
      <c r="P14" s="456"/>
      <c r="Q14" s="457"/>
    </row>
    <row r="15" spans="1:18" ht="18" customHeight="1" thickBot="1" x14ac:dyDescent="0.25">
      <c r="A15" s="319" t="str">
        <f>+'Facturation Traitement'!A15:M15</f>
        <v>RUE No.</v>
      </c>
      <c r="B15" s="320"/>
      <c r="C15" s="320"/>
      <c r="D15" s="320"/>
      <c r="E15" s="320"/>
      <c r="F15" s="320"/>
      <c r="G15" s="320"/>
      <c r="H15" s="320"/>
      <c r="I15" s="320"/>
      <c r="J15" s="320"/>
      <c r="K15" s="320"/>
      <c r="L15" s="320"/>
      <c r="M15" s="424"/>
      <c r="N15" s="31" t="s">
        <v>8</v>
      </c>
      <c r="O15" s="32"/>
      <c r="P15" s="32"/>
      <c r="Q15" s="33"/>
    </row>
    <row r="16" spans="1:18" ht="27" customHeight="1" x14ac:dyDescent="0.2">
      <c r="A16" s="319" t="str">
        <f>+'Facturation Traitement'!A16:M16</f>
        <v>NP VILLE</v>
      </c>
      <c r="B16" s="320"/>
      <c r="C16" s="320"/>
      <c r="D16" s="320"/>
      <c r="E16" s="320"/>
      <c r="F16" s="320"/>
      <c r="G16" s="320"/>
      <c r="H16" s="320"/>
      <c r="I16" s="320"/>
      <c r="J16" s="320"/>
      <c r="K16" s="320"/>
      <c r="L16" s="320"/>
      <c r="M16" s="424"/>
      <c r="N16" s="166" t="s">
        <v>32</v>
      </c>
      <c r="O16" s="440" t="s">
        <v>33</v>
      </c>
      <c r="P16" s="441"/>
      <c r="Q16" s="167" t="s">
        <v>21</v>
      </c>
    </row>
    <row r="17" spans="1:18" ht="27" customHeight="1" x14ac:dyDescent="0.2">
      <c r="A17" s="364"/>
      <c r="B17" s="365"/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423"/>
      <c r="N17" s="168" t="s">
        <v>22</v>
      </c>
      <c r="O17" s="416" t="s">
        <v>29</v>
      </c>
      <c r="P17" s="417"/>
      <c r="Q17" s="169" t="s">
        <v>160</v>
      </c>
    </row>
    <row r="18" spans="1:18" ht="21" customHeight="1" x14ac:dyDescent="0.2">
      <c r="A18" s="204" t="s">
        <v>107</v>
      </c>
      <c r="B18" s="170"/>
      <c r="C18" s="170"/>
      <c r="D18" s="170"/>
      <c r="E18" s="170"/>
      <c r="F18" s="170"/>
      <c r="G18" s="170"/>
      <c r="H18" s="170"/>
      <c r="I18" s="170"/>
      <c r="J18" s="170"/>
      <c r="K18" s="418">
        <v>7</v>
      </c>
      <c r="L18" s="418"/>
      <c r="M18" s="419"/>
      <c r="N18" s="427" t="s">
        <v>23</v>
      </c>
      <c r="O18" s="428" t="s">
        <v>24</v>
      </c>
      <c r="P18" s="429"/>
      <c r="Q18" s="432" t="s">
        <v>25</v>
      </c>
    </row>
    <row r="19" spans="1:18" ht="21.75" customHeight="1" x14ac:dyDescent="0.2">
      <c r="A19" s="171"/>
      <c r="B19" s="80"/>
      <c r="C19" s="80"/>
      <c r="D19" s="80"/>
      <c r="E19" s="80"/>
      <c r="F19" s="80"/>
      <c r="G19" s="80"/>
      <c r="H19" s="80"/>
      <c r="I19" s="80"/>
      <c r="J19" s="80"/>
      <c r="K19" s="39"/>
      <c r="L19" s="35"/>
      <c r="M19" s="95"/>
      <c r="N19" s="427"/>
      <c r="O19" s="430"/>
      <c r="P19" s="431"/>
      <c r="Q19" s="433"/>
    </row>
    <row r="20" spans="1:18" ht="12.75" customHeight="1" x14ac:dyDescent="0.2">
      <c r="A20" s="182"/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4"/>
      <c r="R20" s="122"/>
    </row>
    <row r="21" spans="1:18" ht="15" customHeight="1" x14ac:dyDescent="0.2">
      <c r="A21" s="395" t="s">
        <v>106</v>
      </c>
      <c r="B21" s="396"/>
      <c r="C21" s="396"/>
      <c r="D21" s="396"/>
      <c r="E21" s="396"/>
      <c r="F21" s="396"/>
      <c r="G21" s="396"/>
      <c r="H21" s="396"/>
      <c r="I21" s="396"/>
      <c r="J21" s="396"/>
      <c r="K21" s="396"/>
      <c r="L21" s="173"/>
      <c r="M21" s="173"/>
      <c r="N21" s="173"/>
      <c r="O21" s="173"/>
      <c r="P21" s="173"/>
      <c r="Q21" s="174"/>
      <c r="R21" s="122" t="str">
        <f>IF(O21=6803,table!$O$8,"")</f>
        <v/>
      </c>
    </row>
    <row r="22" spans="1:18" ht="6.75" customHeight="1" x14ac:dyDescent="0.2">
      <c r="A22" s="178"/>
      <c r="B22" s="179"/>
      <c r="C22" s="179"/>
      <c r="D22" s="179"/>
      <c r="E22" s="179"/>
      <c r="F22" s="179"/>
      <c r="G22" s="179"/>
      <c r="H22" s="173"/>
      <c r="I22" s="173"/>
      <c r="J22" s="173"/>
      <c r="K22" s="173"/>
      <c r="L22" s="173"/>
      <c r="M22" s="173"/>
      <c r="N22" s="173"/>
      <c r="O22" s="173"/>
      <c r="P22" s="173"/>
      <c r="Q22" s="174"/>
      <c r="R22" s="122"/>
    </row>
    <row r="23" spans="1:18" ht="34.200000000000003" x14ac:dyDescent="0.2">
      <c r="A23" s="172" t="s">
        <v>86</v>
      </c>
      <c r="B23" s="173"/>
      <c r="C23" s="173"/>
      <c r="D23" s="453"/>
      <c r="E23" s="453"/>
      <c r="F23" s="453"/>
      <c r="G23" s="453"/>
      <c r="H23" s="453"/>
      <c r="I23" s="453"/>
      <c r="J23" s="173"/>
      <c r="K23" s="173"/>
      <c r="L23" s="454" t="s">
        <v>87</v>
      </c>
      <c r="M23" s="454"/>
      <c r="N23" s="454"/>
      <c r="O23" s="453"/>
      <c r="P23" s="453"/>
      <c r="Q23" s="174"/>
    </row>
    <row r="24" spans="1:18" s="35" customFormat="1" ht="12.75" customHeight="1" x14ac:dyDescent="0.2">
      <c r="A24" s="172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4"/>
      <c r="R24" s="123"/>
    </row>
    <row r="25" spans="1:18" s="35" customFormat="1" ht="12.75" customHeight="1" x14ac:dyDescent="0.2">
      <c r="A25" s="221" t="s">
        <v>114</v>
      </c>
      <c r="B25" s="451"/>
      <c r="C25" s="451"/>
      <c r="D25" s="451"/>
      <c r="E25" s="451"/>
      <c r="F25" s="451"/>
      <c r="G25" s="451"/>
      <c r="H25" s="451"/>
      <c r="I25" s="451"/>
      <c r="J25" s="451"/>
      <c r="K25" s="451"/>
      <c r="L25" s="451"/>
      <c r="M25" s="451"/>
      <c r="N25" s="451"/>
      <c r="O25" s="451"/>
      <c r="P25" s="451"/>
      <c r="Q25" s="452"/>
      <c r="R25" s="122" t="str">
        <f>IF(O25=6831,table!$O$16,"")</f>
        <v/>
      </c>
    </row>
    <row r="26" spans="1:18" s="35" customFormat="1" ht="12.75" customHeight="1" x14ac:dyDescent="0.2">
      <c r="A26" s="223"/>
      <c r="B26" s="451"/>
      <c r="C26" s="451"/>
      <c r="D26" s="451"/>
      <c r="E26" s="451"/>
      <c r="F26" s="451"/>
      <c r="G26" s="451"/>
      <c r="H26" s="451"/>
      <c r="I26" s="451"/>
      <c r="J26" s="451"/>
      <c r="K26" s="451"/>
      <c r="L26" s="451"/>
      <c r="M26" s="451"/>
      <c r="N26" s="451"/>
      <c r="O26" s="451"/>
      <c r="P26" s="451"/>
      <c r="Q26" s="452"/>
      <c r="R26" s="122" t="str">
        <f>IF(O26=6831,table!$O$16,"")</f>
        <v/>
      </c>
    </row>
    <row r="27" spans="1:18" s="35" customFormat="1" ht="12.75" customHeight="1" x14ac:dyDescent="0.2">
      <c r="A27" s="223"/>
      <c r="B27" s="451"/>
      <c r="C27" s="451"/>
      <c r="D27" s="451"/>
      <c r="E27" s="451"/>
      <c r="F27" s="451"/>
      <c r="G27" s="451"/>
      <c r="H27" s="451"/>
      <c r="I27" s="451"/>
      <c r="J27" s="451"/>
      <c r="K27" s="451"/>
      <c r="L27" s="451"/>
      <c r="M27" s="451"/>
      <c r="N27" s="451"/>
      <c r="O27" s="451"/>
      <c r="P27" s="451"/>
      <c r="Q27" s="452"/>
      <c r="R27" s="122" t="str">
        <f>IF(O27=6831,table!$O$16,"")</f>
        <v/>
      </c>
    </row>
    <row r="28" spans="1:18" s="35" customFormat="1" ht="12.75" customHeight="1" x14ac:dyDescent="0.2">
      <c r="A28" s="172"/>
      <c r="B28" s="173"/>
      <c r="C28" s="173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22"/>
      <c r="R28" s="122"/>
    </row>
    <row r="29" spans="1:18" s="35" customFormat="1" ht="12.75" customHeight="1" x14ac:dyDescent="0.2">
      <c r="A29" s="172"/>
      <c r="B29" s="173"/>
      <c r="C29" s="173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22"/>
      <c r="R29" s="122"/>
    </row>
    <row r="30" spans="1:18" s="35" customFormat="1" ht="34.200000000000003" x14ac:dyDescent="0.2">
      <c r="A30" s="172" t="s">
        <v>86</v>
      </c>
      <c r="B30" s="173"/>
      <c r="C30" s="173"/>
      <c r="D30" s="453"/>
      <c r="E30" s="453"/>
      <c r="F30" s="453"/>
      <c r="G30" s="453"/>
      <c r="H30" s="453"/>
      <c r="I30" s="453"/>
      <c r="J30" s="173"/>
      <c r="K30" s="173"/>
      <c r="L30" s="454" t="s">
        <v>87</v>
      </c>
      <c r="M30" s="454"/>
      <c r="N30" s="454"/>
      <c r="O30" s="453"/>
      <c r="P30" s="453"/>
      <c r="Q30" s="174"/>
      <c r="R30" s="122"/>
    </row>
    <row r="31" spans="1:18" s="35" customFormat="1" ht="12.75" customHeight="1" x14ac:dyDescent="0.2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4"/>
      <c r="R31" s="122"/>
    </row>
    <row r="32" spans="1:18" s="35" customFormat="1" ht="12.75" customHeight="1" x14ac:dyDescent="0.2">
      <c r="A32" s="221" t="s">
        <v>114</v>
      </c>
      <c r="B32" s="451"/>
      <c r="C32" s="451"/>
      <c r="D32" s="451"/>
      <c r="E32" s="451"/>
      <c r="F32" s="451"/>
      <c r="G32" s="451"/>
      <c r="H32" s="451"/>
      <c r="I32" s="451"/>
      <c r="J32" s="451"/>
      <c r="K32" s="451"/>
      <c r="L32" s="451"/>
      <c r="M32" s="451"/>
      <c r="N32" s="451"/>
      <c r="O32" s="451"/>
      <c r="P32" s="451"/>
      <c r="Q32" s="452"/>
      <c r="R32" s="122"/>
    </row>
    <row r="33" spans="1:18" s="35" customFormat="1" ht="12.75" customHeight="1" x14ac:dyDescent="0.2">
      <c r="A33" s="223"/>
      <c r="B33" s="451"/>
      <c r="C33" s="451"/>
      <c r="D33" s="451"/>
      <c r="E33" s="451"/>
      <c r="F33" s="451"/>
      <c r="G33" s="451"/>
      <c r="H33" s="451"/>
      <c r="I33" s="451"/>
      <c r="J33" s="451"/>
      <c r="K33" s="451"/>
      <c r="L33" s="451"/>
      <c r="M33" s="451"/>
      <c r="N33" s="451"/>
      <c r="O33" s="451"/>
      <c r="P33" s="451"/>
      <c r="Q33" s="452"/>
      <c r="R33" s="122"/>
    </row>
    <row r="34" spans="1:18" s="35" customFormat="1" ht="12.75" customHeight="1" x14ac:dyDescent="0.2">
      <c r="A34" s="223"/>
      <c r="B34" s="451"/>
      <c r="C34" s="451"/>
      <c r="D34" s="451"/>
      <c r="E34" s="451"/>
      <c r="F34" s="451"/>
      <c r="G34" s="451"/>
      <c r="H34" s="451"/>
      <c r="I34" s="451"/>
      <c r="J34" s="451"/>
      <c r="K34" s="451"/>
      <c r="L34" s="451"/>
      <c r="M34" s="451"/>
      <c r="N34" s="451"/>
      <c r="O34" s="451"/>
      <c r="P34" s="451"/>
      <c r="Q34" s="452"/>
      <c r="R34" s="122"/>
    </row>
    <row r="35" spans="1:18" s="35" customFormat="1" ht="12.75" customHeight="1" x14ac:dyDescent="0.2">
      <c r="A35" s="172"/>
      <c r="B35" s="173"/>
      <c r="C35" s="173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22"/>
      <c r="R35" s="122"/>
    </row>
    <row r="36" spans="1:18" s="35" customFormat="1" ht="12.75" customHeight="1" x14ac:dyDescent="0.2">
      <c r="A36" s="172"/>
      <c r="B36" s="173"/>
      <c r="C36" s="173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22"/>
      <c r="R36" s="122"/>
    </row>
    <row r="37" spans="1:18" s="35" customFormat="1" ht="34.200000000000003" x14ac:dyDescent="0.2">
      <c r="A37" s="172" t="s">
        <v>86</v>
      </c>
      <c r="B37" s="173"/>
      <c r="C37" s="173"/>
      <c r="D37" s="453"/>
      <c r="E37" s="453"/>
      <c r="F37" s="453"/>
      <c r="G37" s="453"/>
      <c r="H37" s="453"/>
      <c r="I37" s="453"/>
      <c r="J37" s="173"/>
      <c r="K37" s="173"/>
      <c r="L37" s="454" t="s">
        <v>87</v>
      </c>
      <c r="M37" s="454"/>
      <c r="N37" s="454"/>
      <c r="O37" s="453"/>
      <c r="P37" s="453"/>
      <c r="Q37" s="174"/>
      <c r="R37" s="122"/>
    </row>
    <row r="38" spans="1:18" s="35" customFormat="1" ht="12.75" customHeight="1" x14ac:dyDescent="0.2">
      <c r="A38" s="172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4"/>
      <c r="R38" s="122"/>
    </row>
    <row r="39" spans="1:18" s="35" customFormat="1" ht="12.75" customHeight="1" x14ac:dyDescent="0.2">
      <c r="A39" s="221" t="s">
        <v>114</v>
      </c>
      <c r="B39" s="451"/>
      <c r="C39" s="451"/>
      <c r="D39" s="451"/>
      <c r="E39" s="451"/>
      <c r="F39" s="451"/>
      <c r="G39" s="451"/>
      <c r="H39" s="451"/>
      <c r="I39" s="451"/>
      <c r="J39" s="451"/>
      <c r="K39" s="451"/>
      <c r="L39" s="451"/>
      <c r="M39" s="451"/>
      <c r="N39" s="451"/>
      <c r="O39" s="451"/>
      <c r="P39" s="451"/>
      <c r="Q39" s="452"/>
      <c r="R39" s="122"/>
    </row>
    <row r="40" spans="1:18" s="35" customFormat="1" ht="12.75" customHeight="1" x14ac:dyDescent="0.2">
      <c r="A40" s="223"/>
      <c r="B40" s="451"/>
      <c r="C40" s="451"/>
      <c r="D40" s="451"/>
      <c r="E40" s="451"/>
      <c r="F40" s="451"/>
      <c r="G40" s="451"/>
      <c r="H40" s="451"/>
      <c r="I40" s="451"/>
      <c r="J40" s="451"/>
      <c r="K40" s="451"/>
      <c r="L40" s="451"/>
      <c r="M40" s="451"/>
      <c r="N40" s="451"/>
      <c r="O40" s="451"/>
      <c r="P40" s="451"/>
      <c r="Q40" s="452"/>
      <c r="R40" s="122"/>
    </row>
    <row r="41" spans="1:18" s="35" customFormat="1" ht="12.75" customHeight="1" x14ac:dyDescent="0.2">
      <c r="A41" s="223"/>
      <c r="B41" s="451"/>
      <c r="C41" s="451"/>
      <c r="D41" s="451"/>
      <c r="E41" s="451"/>
      <c r="F41" s="451"/>
      <c r="G41" s="451"/>
      <c r="H41" s="451"/>
      <c r="I41" s="451"/>
      <c r="J41" s="451"/>
      <c r="K41" s="451"/>
      <c r="L41" s="451"/>
      <c r="M41" s="451"/>
      <c r="N41" s="451"/>
      <c r="O41" s="451"/>
      <c r="P41" s="451"/>
      <c r="Q41" s="452"/>
      <c r="R41" s="122"/>
    </row>
    <row r="42" spans="1:18" s="35" customFormat="1" ht="12.75" customHeight="1" x14ac:dyDescent="0.2">
      <c r="A42" s="172"/>
      <c r="B42" s="173"/>
      <c r="C42" s="173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22"/>
      <c r="R42" s="122"/>
    </row>
    <row r="43" spans="1:18" s="35" customFormat="1" ht="12.75" customHeight="1" x14ac:dyDescent="0.2">
      <c r="A43" s="172"/>
      <c r="B43" s="173"/>
      <c r="C43" s="173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22"/>
      <c r="R43" s="122"/>
    </row>
    <row r="44" spans="1:18" s="35" customFormat="1" ht="34.200000000000003" x14ac:dyDescent="0.2">
      <c r="A44" s="172" t="s">
        <v>86</v>
      </c>
      <c r="B44" s="173"/>
      <c r="C44" s="173"/>
      <c r="D44" s="453"/>
      <c r="E44" s="453"/>
      <c r="F44" s="453"/>
      <c r="G44" s="453"/>
      <c r="H44" s="453"/>
      <c r="I44" s="453"/>
      <c r="J44" s="173"/>
      <c r="K44" s="173"/>
      <c r="L44" s="454" t="s">
        <v>87</v>
      </c>
      <c r="M44" s="454"/>
      <c r="N44" s="454"/>
      <c r="O44" s="453"/>
      <c r="P44" s="453"/>
      <c r="Q44" s="174"/>
      <c r="R44" s="122"/>
    </row>
    <row r="45" spans="1:18" s="35" customFormat="1" ht="12.75" customHeight="1" x14ac:dyDescent="0.2">
      <c r="A45" s="172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4"/>
      <c r="R45" s="122"/>
    </row>
    <row r="46" spans="1:18" s="35" customFormat="1" ht="12.75" customHeight="1" x14ac:dyDescent="0.2">
      <c r="A46" s="221" t="s">
        <v>114</v>
      </c>
      <c r="B46" s="451"/>
      <c r="C46" s="451"/>
      <c r="D46" s="451"/>
      <c r="E46" s="451"/>
      <c r="F46" s="451"/>
      <c r="G46" s="451"/>
      <c r="H46" s="451"/>
      <c r="I46" s="451"/>
      <c r="J46" s="451"/>
      <c r="K46" s="451"/>
      <c r="L46" s="451"/>
      <c r="M46" s="451"/>
      <c r="N46" s="451"/>
      <c r="O46" s="451"/>
      <c r="P46" s="451"/>
      <c r="Q46" s="452"/>
      <c r="R46" s="122"/>
    </row>
    <row r="47" spans="1:18" s="35" customFormat="1" ht="12.75" customHeight="1" x14ac:dyDescent="0.2">
      <c r="A47" s="223"/>
      <c r="B47" s="451"/>
      <c r="C47" s="451"/>
      <c r="D47" s="451"/>
      <c r="E47" s="451"/>
      <c r="F47" s="451"/>
      <c r="G47" s="451"/>
      <c r="H47" s="451"/>
      <c r="I47" s="451"/>
      <c r="J47" s="451"/>
      <c r="K47" s="451"/>
      <c r="L47" s="451"/>
      <c r="M47" s="451"/>
      <c r="N47" s="451"/>
      <c r="O47" s="451"/>
      <c r="P47" s="451"/>
      <c r="Q47" s="452"/>
      <c r="R47" s="122"/>
    </row>
    <row r="48" spans="1:18" s="35" customFormat="1" ht="12.75" customHeight="1" x14ac:dyDescent="0.2">
      <c r="A48" s="223"/>
      <c r="B48" s="451"/>
      <c r="C48" s="451"/>
      <c r="D48" s="451"/>
      <c r="E48" s="451"/>
      <c r="F48" s="451"/>
      <c r="G48" s="451"/>
      <c r="H48" s="451"/>
      <c r="I48" s="451"/>
      <c r="J48" s="451"/>
      <c r="K48" s="451"/>
      <c r="L48" s="451"/>
      <c r="M48" s="451"/>
      <c r="N48" s="451"/>
      <c r="O48" s="451"/>
      <c r="P48" s="451"/>
      <c r="Q48" s="452"/>
      <c r="R48" s="122"/>
    </row>
    <row r="49" spans="1:18" s="35" customFormat="1" ht="12.75" customHeight="1" x14ac:dyDescent="0.2">
      <c r="A49" s="172"/>
      <c r="B49" s="173"/>
      <c r="C49" s="173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22"/>
      <c r="R49" s="122"/>
    </row>
    <row r="50" spans="1:18" s="35" customFormat="1" ht="34.200000000000003" x14ac:dyDescent="0.2">
      <c r="A50" s="172" t="s">
        <v>86</v>
      </c>
      <c r="B50" s="173"/>
      <c r="C50" s="173"/>
      <c r="D50" s="453"/>
      <c r="E50" s="453"/>
      <c r="F50" s="453"/>
      <c r="G50" s="453"/>
      <c r="H50" s="453"/>
      <c r="I50" s="453"/>
      <c r="J50" s="173"/>
      <c r="K50" s="173"/>
      <c r="L50" s="454" t="s">
        <v>87</v>
      </c>
      <c r="M50" s="454"/>
      <c r="N50" s="454"/>
      <c r="O50" s="453"/>
      <c r="P50" s="453"/>
      <c r="Q50" s="174"/>
      <c r="R50" s="122" t="str">
        <f>IF(O50=6831,table!$O$16,"")</f>
        <v/>
      </c>
    </row>
    <row r="51" spans="1:18" s="35" customFormat="1" ht="13.2" x14ac:dyDescent="0.2">
      <c r="A51" s="172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4"/>
      <c r="R51" s="123"/>
    </row>
    <row r="52" spans="1:18" s="35" customFormat="1" ht="12.75" customHeight="1" x14ac:dyDescent="0.2">
      <c r="A52" s="221" t="s">
        <v>114</v>
      </c>
      <c r="B52" s="451"/>
      <c r="C52" s="451"/>
      <c r="D52" s="451"/>
      <c r="E52" s="451"/>
      <c r="F52" s="451"/>
      <c r="G52" s="451"/>
      <c r="H52" s="451"/>
      <c r="I52" s="451"/>
      <c r="J52" s="451"/>
      <c r="K52" s="451"/>
      <c r="L52" s="451"/>
      <c r="M52" s="451"/>
      <c r="N52" s="451"/>
      <c r="O52" s="451"/>
      <c r="P52" s="451"/>
      <c r="Q52" s="452"/>
      <c r="R52" s="123"/>
    </row>
    <row r="53" spans="1:18" s="35" customFormat="1" ht="12.75" customHeight="1" x14ac:dyDescent="0.2">
      <c r="A53" s="223"/>
      <c r="B53" s="451"/>
      <c r="C53" s="451"/>
      <c r="D53" s="451"/>
      <c r="E53" s="451"/>
      <c r="F53" s="451"/>
      <c r="G53" s="451"/>
      <c r="H53" s="451"/>
      <c r="I53" s="451"/>
      <c r="J53" s="451"/>
      <c r="K53" s="451"/>
      <c r="L53" s="451"/>
      <c r="M53" s="451"/>
      <c r="N53" s="451"/>
      <c r="O53" s="451"/>
      <c r="P53" s="451"/>
      <c r="Q53" s="452"/>
      <c r="R53" s="123"/>
    </row>
    <row r="54" spans="1:18" s="35" customFormat="1" ht="12.75" customHeight="1" x14ac:dyDescent="0.2">
      <c r="A54" s="223"/>
      <c r="B54" s="451"/>
      <c r="C54" s="451"/>
      <c r="D54" s="451"/>
      <c r="E54" s="451"/>
      <c r="F54" s="451"/>
      <c r="G54" s="451"/>
      <c r="H54" s="451"/>
      <c r="I54" s="451"/>
      <c r="J54" s="451"/>
      <c r="K54" s="451"/>
      <c r="L54" s="451"/>
      <c r="M54" s="451"/>
      <c r="N54" s="451"/>
      <c r="O54" s="451"/>
      <c r="P54" s="451"/>
      <c r="Q54" s="452"/>
      <c r="R54" s="123"/>
    </row>
    <row r="55" spans="1:18" s="35" customFormat="1" ht="12.75" customHeight="1" x14ac:dyDescent="0.2">
      <c r="A55" s="172"/>
      <c r="B55" s="173"/>
      <c r="C55" s="173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22"/>
      <c r="R55" s="123"/>
    </row>
    <row r="56" spans="1:18" ht="18" customHeight="1" x14ac:dyDescent="0.2">
      <c r="A56" s="175"/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7"/>
    </row>
    <row r="57" spans="1:18" ht="21.75" customHeight="1" x14ac:dyDescent="0.2"/>
    <row r="58" spans="1:18" ht="18" customHeight="1" x14ac:dyDescent="0.2"/>
  </sheetData>
  <sheetProtection password="CC3D" sheet="1" selectLockedCells="1"/>
  <mergeCells count="41">
    <mergeCell ref="A2:Q2"/>
    <mergeCell ref="A3:Q3"/>
    <mergeCell ref="A7:G7"/>
    <mergeCell ref="H7:L7"/>
    <mergeCell ref="N7:Q7"/>
    <mergeCell ref="A9:M9"/>
    <mergeCell ref="A10:M10"/>
    <mergeCell ref="A11:M11"/>
    <mergeCell ref="A12:M12"/>
    <mergeCell ref="A14:M14"/>
    <mergeCell ref="N14:Q14"/>
    <mergeCell ref="A15:M15"/>
    <mergeCell ref="A16:M16"/>
    <mergeCell ref="O16:P16"/>
    <mergeCell ref="A17:M17"/>
    <mergeCell ref="O17:P17"/>
    <mergeCell ref="Q18:Q19"/>
    <mergeCell ref="B25:Q27"/>
    <mergeCell ref="O30:P30"/>
    <mergeCell ref="B32:Q34"/>
    <mergeCell ref="D37:I37"/>
    <mergeCell ref="L37:N37"/>
    <mergeCell ref="O37:P37"/>
    <mergeCell ref="K18:M18"/>
    <mergeCell ref="N18:N19"/>
    <mergeCell ref="O18:P19"/>
    <mergeCell ref="L23:N23"/>
    <mergeCell ref="O23:P23"/>
    <mergeCell ref="A21:K21"/>
    <mergeCell ref="D23:I23"/>
    <mergeCell ref="B39:Q41"/>
    <mergeCell ref="D30:I30"/>
    <mergeCell ref="L30:N30"/>
    <mergeCell ref="B52:Q54"/>
    <mergeCell ref="D44:I44"/>
    <mergeCell ref="L44:N44"/>
    <mergeCell ref="O44:P44"/>
    <mergeCell ref="B46:Q48"/>
    <mergeCell ref="D50:I50"/>
    <mergeCell ref="L50:N50"/>
    <mergeCell ref="O50:P50"/>
  </mergeCells>
  <phoneticPr fontId="9" type="noConversion"/>
  <pageMargins left="0.59055118110236227" right="0.19685039370078741" top="0.59055118110236227" bottom="0.39370078740157483" header="0.51181102362204722" footer="0.51181102362204722"/>
  <pageSetup paperSize="9" scale="81" orientation="portrait" horizontalDpi="300" r:id="rId1"/>
  <headerFooter alignWithMargins="0">
    <oddHeader xml:space="preserve">&amp;LRÉPUBLIQUE ET CANTON DE NEUCHÂTEL 
&amp;R &amp;8OFFICE DE L’ENSEIGNEMENT SPÉCIALISÉ
</oddHeader>
    <oddFooter xml:space="preserve">&amp;R&amp;10 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0</xdr:col>
                <xdr:colOff>220980</xdr:colOff>
                <xdr:row>0</xdr:row>
                <xdr:rowOff>53340</xdr:rowOff>
              </from>
              <to>
                <xdr:col>1</xdr:col>
                <xdr:colOff>0</xdr:colOff>
                <xdr:row>2</xdr:row>
                <xdr:rowOff>15240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9">
    <pageSetUpPr fitToPage="1"/>
  </sheetPr>
  <dimension ref="A2:R56"/>
  <sheetViews>
    <sheetView showGridLines="0" zoomScaleNormal="100" workbookViewId="0">
      <selection activeCell="A19" sqref="A19:M19"/>
    </sheetView>
  </sheetViews>
  <sheetFormatPr baseColWidth="10" defaultRowHeight="11.4" x14ac:dyDescent="0.2"/>
  <cols>
    <col min="1" max="1" width="11.25" customWidth="1"/>
    <col min="2" max="10" width="3.125" bestFit="1" customWidth="1"/>
    <col min="11" max="11" width="6.25" customWidth="1"/>
    <col min="12" max="12" width="10.75" customWidth="1"/>
    <col min="13" max="13" width="4.375" customWidth="1"/>
    <col min="14" max="14" width="11.875" customWidth="1"/>
    <col min="15" max="15" width="8" customWidth="1"/>
    <col min="16" max="16" width="8.125" customWidth="1"/>
    <col min="17" max="17" width="16.375" customWidth="1"/>
    <col min="18" max="18" width="114.75" style="119" bestFit="1" customWidth="1"/>
  </cols>
  <sheetData>
    <row r="2" spans="1:18" ht="15.75" customHeight="1" x14ac:dyDescent="0.3">
      <c r="A2" s="347" t="s">
        <v>13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</row>
    <row r="3" spans="1:18" ht="13.8" x14ac:dyDescent="0.25">
      <c r="A3" s="311" t="s">
        <v>83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</row>
    <row r="5" spans="1:18" x14ac:dyDescent="0.2">
      <c r="A5" s="72" t="s">
        <v>16</v>
      </c>
      <c r="B5" s="72"/>
      <c r="C5" s="72"/>
      <c r="D5" s="72"/>
      <c r="E5" s="72"/>
      <c r="F5" s="72"/>
      <c r="G5" s="72"/>
      <c r="H5" s="72"/>
      <c r="I5" s="72"/>
      <c r="J5" s="72"/>
    </row>
    <row r="6" spans="1:18" s="5" customFormat="1" ht="18" customHeight="1" x14ac:dyDescent="0.2">
      <c r="A6" s="76" t="s">
        <v>62</v>
      </c>
      <c r="B6" s="93"/>
      <c r="C6" s="93"/>
      <c r="D6" s="93"/>
      <c r="E6" s="93"/>
      <c r="F6" s="93"/>
      <c r="G6" s="116" t="s">
        <v>63</v>
      </c>
      <c r="H6" s="7" t="s">
        <v>15</v>
      </c>
      <c r="I6" s="93"/>
      <c r="J6" s="93"/>
      <c r="K6" s="94"/>
      <c r="L6" s="74">
        <v>2</v>
      </c>
      <c r="M6" s="4"/>
      <c r="N6" s="12" t="s">
        <v>20</v>
      </c>
      <c r="O6" s="11"/>
      <c r="P6" s="19"/>
      <c r="Q6" s="74">
        <v>3</v>
      </c>
      <c r="R6" s="120"/>
    </row>
    <row r="7" spans="1:18" ht="21.75" customHeight="1" x14ac:dyDescent="0.25">
      <c r="A7" s="445">
        <f>+'Facturation Traitement'!A7:G7</f>
        <v>41275</v>
      </c>
      <c r="B7" s="446"/>
      <c r="C7" s="446"/>
      <c r="D7" s="446"/>
      <c r="E7" s="446"/>
      <c r="F7" s="446"/>
      <c r="G7" s="447"/>
      <c r="H7" s="448">
        <f>+'Facturation Traitement'!H7</f>
        <v>0</v>
      </c>
      <c r="I7" s="449"/>
      <c r="J7" s="449"/>
      <c r="K7" s="449"/>
      <c r="L7" s="450"/>
      <c r="M7" s="165"/>
      <c r="N7" s="442">
        <f>+'Facturation Traitement'!N7:Q7</f>
        <v>0</v>
      </c>
      <c r="O7" s="443"/>
      <c r="P7" s="443"/>
      <c r="Q7" s="444"/>
    </row>
    <row r="8" spans="1:18" s="6" customFormat="1" ht="15" customHeight="1" x14ac:dyDescent="0.2">
      <c r="A8" s="8" t="s">
        <v>26</v>
      </c>
      <c r="B8" s="77"/>
      <c r="C8" s="18" t="s">
        <v>60</v>
      </c>
      <c r="D8" s="77"/>
      <c r="E8" s="77"/>
      <c r="F8" s="77"/>
      <c r="G8" s="77"/>
      <c r="H8" s="18"/>
      <c r="I8" s="77"/>
      <c r="J8" s="77"/>
      <c r="K8" s="18"/>
      <c r="L8" s="9"/>
      <c r="M8" s="115">
        <v>4</v>
      </c>
      <c r="N8" s="9" t="s">
        <v>5</v>
      </c>
      <c r="O8" s="9"/>
      <c r="P8" s="9"/>
      <c r="Q8" s="13"/>
      <c r="R8" s="121"/>
    </row>
    <row r="9" spans="1:18" ht="18" customHeight="1" x14ac:dyDescent="0.2">
      <c r="A9" s="434" t="str">
        <f>+'Facturation Traitement'!A9:M9</f>
        <v>NOM(S) en maj.  Prénom(s) en minusc.  + (date de naissance)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6"/>
      <c r="N9" s="24" t="s">
        <v>0</v>
      </c>
      <c r="O9" s="24"/>
      <c r="P9" s="24"/>
      <c r="Q9" s="25"/>
    </row>
    <row r="10" spans="1:18" ht="18" customHeight="1" x14ac:dyDescent="0.2">
      <c r="A10" s="434" t="str">
        <f>+'Facturation Traitement'!A10:M10</f>
        <v>RUE No.</v>
      </c>
      <c r="B10" s="435"/>
      <c r="C10" s="435"/>
      <c r="D10" s="435"/>
      <c r="E10" s="435"/>
      <c r="F10" s="435"/>
      <c r="G10" s="435"/>
      <c r="H10" s="435"/>
      <c r="I10" s="435"/>
      <c r="J10" s="435"/>
      <c r="K10" s="435"/>
      <c r="L10" s="435"/>
      <c r="M10" s="436"/>
      <c r="N10" s="26" t="s">
        <v>1</v>
      </c>
      <c r="O10" s="26"/>
      <c r="P10" s="26"/>
      <c r="Q10" s="27"/>
    </row>
    <row r="11" spans="1:18" ht="18" customHeight="1" x14ac:dyDescent="0.2">
      <c r="A11" s="434" t="str">
        <f>+'Facturation Traitement'!A11:M11</f>
        <v>NP VILLE</v>
      </c>
      <c r="B11" s="435"/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6"/>
      <c r="N11" s="159" t="s">
        <v>2</v>
      </c>
      <c r="O11" s="26"/>
      <c r="P11" s="26"/>
      <c r="Q11" s="27"/>
    </row>
    <row r="12" spans="1:18" ht="18" customHeight="1" x14ac:dyDescent="0.2">
      <c r="A12" s="434">
        <f>+'Facturation Traitement'!A12:M12</f>
        <v>0</v>
      </c>
      <c r="B12" s="435"/>
      <c r="C12" s="435"/>
      <c r="D12" s="435"/>
      <c r="E12" s="435"/>
      <c r="F12" s="435"/>
      <c r="G12" s="435"/>
      <c r="H12" s="435"/>
      <c r="I12" s="435"/>
      <c r="J12" s="435"/>
      <c r="K12" s="435"/>
      <c r="L12" s="435"/>
      <c r="M12" s="436"/>
      <c r="N12" s="26" t="s">
        <v>3</v>
      </c>
      <c r="O12" s="26"/>
      <c r="P12" s="26"/>
      <c r="Q12" s="28"/>
    </row>
    <row r="13" spans="1:18" ht="15" customHeight="1" x14ac:dyDescent="0.2">
      <c r="A13" s="270" t="s">
        <v>27</v>
      </c>
      <c r="B13" s="271"/>
      <c r="C13" s="272" t="s">
        <v>61</v>
      </c>
      <c r="D13" s="271"/>
      <c r="E13" s="271"/>
      <c r="F13" s="271"/>
      <c r="G13" s="271"/>
      <c r="H13" s="271"/>
      <c r="I13" s="271"/>
      <c r="J13" s="271"/>
      <c r="K13" s="272"/>
      <c r="L13" s="273"/>
      <c r="M13" s="274">
        <v>5</v>
      </c>
      <c r="N13" s="9" t="s">
        <v>19</v>
      </c>
      <c r="O13" s="29"/>
      <c r="P13" s="30"/>
      <c r="Q13" s="75">
        <v>6</v>
      </c>
    </row>
    <row r="14" spans="1:18" ht="18" customHeight="1" x14ac:dyDescent="0.2">
      <c r="A14" s="434" t="str">
        <f>+'Facturation Traitement'!A14:M14</f>
        <v>NOM Prénom</v>
      </c>
      <c r="B14" s="435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6"/>
      <c r="N14" s="437">
        <f>+'Facturation Traitement'!N14:Q14</f>
        <v>999999</v>
      </c>
      <c r="O14" s="438"/>
      <c r="P14" s="438"/>
      <c r="Q14" s="439"/>
    </row>
    <row r="15" spans="1:18" ht="18" customHeight="1" thickBot="1" x14ac:dyDescent="0.25">
      <c r="A15" s="434" t="str">
        <f>+'Facturation Traitement'!A15:M15</f>
        <v>RUE No.</v>
      </c>
      <c r="B15" s="435"/>
      <c r="C15" s="435"/>
      <c r="D15" s="435"/>
      <c r="E15" s="435"/>
      <c r="F15" s="435"/>
      <c r="G15" s="435"/>
      <c r="H15" s="435"/>
      <c r="I15" s="435"/>
      <c r="J15" s="435"/>
      <c r="K15" s="435"/>
      <c r="L15" s="435"/>
      <c r="M15" s="436"/>
      <c r="N15" s="31" t="s">
        <v>8</v>
      </c>
      <c r="O15" s="32"/>
      <c r="P15" s="32"/>
      <c r="Q15" s="33"/>
    </row>
    <row r="16" spans="1:18" ht="27" customHeight="1" x14ac:dyDescent="0.2">
      <c r="A16" s="434" t="str">
        <f>+'Facturation Traitement'!A16:M16</f>
        <v>NP VILLE</v>
      </c>
      <c r="B16" s="435"/>
      <c r="C16" s="435"/>
      <c r="D16" s="435"/>
      <c r="E16" s="435"/>
      <c r="F16" s="435"/>
      <c r="G16" s="435"/>
      <c r="H16" s="435"/>
      <c r="I16" s="435"/>
      <c r="J16" s="435"/>
      <c r="K16" s="435"/>
      <c r="L16" s="435"/>
      <c r="M16" s="436"/>
      <c r="N16" s="166" t="s">
        <v>32</v>
      </c>
      <c r="O16" s="440" t="s">
        <v>33</v>
      </c>
      <c r="P16" s="441"/>
      <c r="Q16" s="167" t="s">
        <v>21</v>
      </c>
    </row>
    <row r="17" spans="1:18" ht="27" customHeight="1" x14ac:dyDescent="0.2">
      <c r="A17" s="466"/>
      <c r="B17" s="467"/>
      <c r="C17" s="467"/>
      <c r="D17" s="467"/>
      <c r="E17" s="467"/>
      <c r="F17" s="467"/>
      <c r="G17" s="467"/>
      <c r="H17" s="467"/>
      <c r="I17" s="467"/>
      <c r="J17" s="467"/>
      <c r="K17" s="467"/>
      <c r="L17" s="467"/>
      <c r="M17" s="468"/>
      <c r="N17" s="168" t="s">
        <v>22</v>
      </c>
      <c r="O17" s="416" t="s">
        <v>29</v>
      </c>
      <c r="P17" s="417"/>
      <c r="Q17" s="169" t="s">
        <v>160</v>
      </c>
    </row>
    <row r="18" spans="1:18" ht="21" customHeight="1" x14ac:dyDescent="0.2">
      <c r="A18" s="204" t="s">
        <v>107</v>
      </c>
      <c r="B18" s="170"/>
      <c r="C18" s="170"/>
      <c r="D18" s="170"/>
      <c r="E18" s="170"/>
      <c r="F18" s="170"/>
      <c r="G18" s="170"/>
      <c r="H18" s="170"/>
      <c r="I18" s="170"/>
      <c r="J18" s="170"/>
      <c r="K18" s="418">
        <v>7</v>
      </c>
      <c r="L18" s="418"/>
      <c r="M18" s="419"/>
      <c r="N18" s="427" t="s">
        <v>23</v>
      </c>
      <c r="O18" s="428" t="s">
        <v>24</v>
      </c>
      <c r="P18" s="429"/>
      <c r="Q18" s="432" t="s">
        <v>25</v>
      </c>
    </row>
    <row r="19" spans="1:18" ht="21.75" customHeight="1" x14ac:dyDescent="0.2">
      <c r="A19" s="469"/>
      <c r="B19" s="470"/>
      <c r="C19" s="470"/>
      <c r="D19" s="470"/>
      <c r="E19" s="470"/>
      <c r="F19" s="470"/>
      <c r="G19" s="470"/>
      <c r="H19" s="470"/>
      <c r="I19" s="470"/>
      <c r="J19" s="470"/>
      <c r="K19" s="470"/>
      <c r="L19" s="470"/>
      <c r="M19" s="471"/>
      <c r="N19" s="427"/>
      <c r="O19" s="430"/>
      <c r="P19" s="431"/>
      <c r="Q19" s="433"/>
    </row>
    <row r="20" spans="1:18" ht="12.75" customHeight="1" x14ac:dyDescent="0.2">
      <c r="A20" s="182"/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4"/>
      <c r="R20" s="122"/>
    </row>
    <row r="21" spans="1:18" ht="19.5" customHeight="1" x14ac:dyDescent="0.2">
      <c r="A21" s="395" t="s">
        <v>88</v>
      </c>
      <c r="B21" s="396"/>
      <c r="C21" s="396"/>
      <c r="D21" s="396"/>
      <c r="E21" s="396"/>
      <c r="F21" s="396"/>
      <c r="G21" s="396"/>
      <c r="H21" s="396"/>
      <c r="I21" s="396"/>
      <c r="J21" s="396"/>
      <c r="K21" s="396"/>
      <c r="L21" s="173"/>
      <c r="M21" s="173"/>
      <c r="N21" s="173"/>
      <c r="O21" s="173"/>
      <c r="P21" s="173"/>
      <c r="Q21" s="174"/>
      <c r="R21" s="122" t="str">
        <f>IF(O21=6803,table!$O$8,"")</f>
        <v/>
      </c>
    </row>
    <row r="22" spans="1:18" ht="6.75" customHeight="1" thickBot="1" x14ac:dyDescent="0.25">
      <c r="A22" s="178"/>
      <c r="B22" s="179"/>
      <c r="C22" s="179"/>
      <c r="D22" s="179"/>
      <c r="E22" s="179"/>
      <c r="F22" s="179"/>
      <c r="G22" s="179"/>
      <c r="H22" s="173"/>
      <c r="I22" s="173"/>
      <c r="J22" s="173"/>
      <c r="K22" s="173"/>
      <c r="L22" s="173"/>
      <c r="M22" s="173"/>
      <c r="N22" s="173"/>
      <c r="O22" s="173"/>
      <c r="P22" s="173"/>
      <c r="Q22" s="174"/>
      <c r="R22" s="122"/>
    </row>
    <row r="23" spans="1:18" s="35" customFormat="1" ht="12.75" customHeight="1" x14ac:dyDescent="0.2">
      <c r="A23" s="400"/>
      <c r="B23" s="458"/>
      <c r="C23" s="458"/>
      <c r="D23" s="458"/>
      <c r="E23" s="458"/>
      <c r="F23" s="458"/>
      <c r="G23" s="458"/>
      <c r="H23" s="458"/>
      <c r="I23" s="458"/>
      <c r="J23" s="458"/>
      <c r="K23" s="458"/>
      <c r="L23" s="458"/>
      <c r="M23" s="458"/>
      <c r="N23" s="458"/>
      <c r="O23" s="458"/>
      <c r="P23" s="458"/>
      <c r="Q23" s="459"/>
      <c r="R23" s="122" t="str">
        <f>IF(O23=6831,table!$O$16,"")</f>
        <v/>
      </c>
    </row>
    <row r="24" spans="1:18" s="35" customFormat="1" ht="12.75" customHeight="1" x14ac:dyDescent="0.2">
      <c r="A24" s="460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2"/>
      <c r="R24" s="122" t="str">
        <f>IF(O24=6831,table!$O$16,"")</f>
        <v/>
      </c>
    </row>
    <row r="25" spans="1:18" s="35" customFormat="1" ht="12.75" customHeight="1" x14ac:dyDescent="0.2">
      <c r="A25" s="460"/>
      <c r="B25" s="461"/>
      <c r="C25" s="461"/>
      <c r="D25" s="461"/>
      <c r="E25" s="461"/>
      <c r="F25" s="461"/>
      <c r="G25" s="461"/>
      <c r="H25" s="461"/>
      <c r="I25" s="461"/>
      <c r="J25" s="461"/>
      <c r="K25" s="461"/>
      <c r="L25" s="461"/>
      <c r="M25" s="461"/>
      <c r="N25" s="461"/>
      <c r="O25" s="461"/>
      <c r="P25" s="461"/>
      <c r="Q25" s="462"/>
      <c r="R25" s="122" t="str">
        <f>IF(O25=6831,table!$O$16,"")</f>
        <v/>
      </c>
    </row>
    <row r="26" spans="1:18" s="35" customFormat="1" ht="12.75" customHeight="1" x14ac:dyDescent="0.2">
      <c r="A26" s="460"/>
      <c r="B26" s="461"/>
      <c r="C26" s="461"/>
      <c r="D26" s="461"/>
      <c r="E26" s="461"/>
      <c r="F26" s="461"/>
      <c r="G26" s="461"/>
      <c r="H26" s="461"/>
      <c r="I26" s="461"/>
      <c r="J26" s="461"/>
      <c r="K26" s="461"/>
      <c r="L26" s="461"/>
      <c r="M26" s="461"/>
      <c r="N26" s="461"/>
      <c r="O26" s="461"/>
      <c r="P26" s="461"/>
      <c r="Q26" s="462"/>
      <c r="R26" s="122"/>
    </row>
    <row r="27" spans="1:18" s="35" customFormat="1" ht="12.75" customHeight="1" x14ac:dyDescent="0.2">
      <c r="A27" s="460"/>
      <c r="B27" s="461"/>
      <c r="C27" s="461"/>
      <c r="D27" s="461"/>
      <c r="E27" s="461"/>
      <c r="F27" s="461"/>
      <c r="G27" s="461"/>
      <c r="H27" s="461"/>
      <c r="I27" s="461"/>
      <c r="J27" s="461"/>
      <c r="K27" s="461"/>
      <c r="L27" s="461"/>
      <c r="M27" s="461"/>
      <c r="N27" s="461"/>
      <c r="O27" s="461"/>
      <c r="P27" s="461"/>
      <c r="Q27" s="462"/>
      <c r="R27" s="122"/>
    </row>
    <row r="28" spans="1:18" s="35" customFormat="1" ht="12.75" customHeight="1" x14ac:dyDescent="0.2">
      <c r="A28" s="460"/>
      <c r="B28" s="461"/>
      <c r="C28" s="461"/>
      <c r="D28" s="461"/>
      <c r="E28" s="461"/>
      <c r="F28" s="461"/>
      <c r="G28" s="461"/>
      <c r="H28" s="461"/>
      <c r="I28" s="461"/>
      <c r="J28" s="461"/>
      <c r="K28" s="461"/>
      <c r="L28" s="461"/>
      <c r="M28" s="461"/>
      <c r="N28" s="461"/>
      <c r="O28" s="461"/>
      <c r="P28" s="461"/>
      <c r="Q28" s="462"/>
      <c r="R28" s="122"/>
    </row>
    <row r="29" spans="1:18" s="35" customFormat="1" ht="12.75" customHeight="1" x14ac:dyDescent="0.2">
      <c r="A29" s="460"/>
      <c r="B29" s="461"/>
      <c r="C29" s="461"/>
      <c r="D29" s="461"/>
      <c r="E29" s="461"/>
      <c r="F29" s="461"/>
      <c r="G29" s="461"/>
      <c r="H29" s="461"/>
      <c r="I29" s="461"/>
      <c r="J29" s="461"/>
      <c r="K29" s="461"/>
      <c r="L29" s="461"/>
      <c r="M29" s="461"/>
      <c r="N29" s="461"/>
      <c r="O29" s="461"/>
      <c r="P29" s="461"/>
      <c r="Q29" s="462"/>
      <c r="R29" s="122"/>
    </row>
    <row r="30" spans="1:18" s="35" customFormat="1" ht="12.75" customHeight="1" x14ac:dyDescent="0.2">
      <c r="A30" s="460"/>
      <c r="B30" s="461"/>
      <c r="C30" s="461"/>
      <c r="D30" s="461"/>
      <c r="E30" s="461"/>
      <c r="F30" s="461"/>
      <c r="G30" s="461"/>
      <c r="H30" s="461"/>
      <c r="I30" s="461"/>
      <c r="J30" s="461"/>
      <c r="K30" s="461"/>
      <c r="L30" s="461"/>
      <c r="M30" s="461"/>
      <c r="N30" s="461"/>
      <c r="O30" s="461"/>
      <c r="P30" s="461"/>
      <c r="Q30" s="462"/>
      <c r="R30" s="122"/>
    </row>
    <row r="31" spans="1:18" s="35" customFormat="1" ht="12.75" customHeight="1" x14ac:dyDescent="0.2">
      <c r="A31" s="460"/>
      <c r="B31" s="461"/>
      <c r="C31" s="461"/>
      <c r="D31" s="461"/>
      <c r="E31" s="461"/>
      <c r="F31" s="461"/>
      <c r="G31" s="461"/>
      <c r="H31" s="461"/>
      <c r="I31" s="461"/>
      <c r="J31" s="461"/>
      <c r="K31" s="461"/>
      <c r="L31" s="461"/>
      <c r="M31" s="461"/>
      <c r="N31" s="461"/>
      <c r="O31" s="461"/>
      <c r="P31" s="461"/>
      <c r="Q31" s="462"/>
      <c r="R31" s="122"/>
    </row>
    <row r="32" spans="1:18" s="35" customFormat="1" ht="12.75" customHeight="1" x14ac:dyDescent="0.2">
      <c r="A32" s="460"/>
      <c r="B32" s="461"/>
      <c r="C32" s="461"/>
      <c r="D32" s="461"/>
      <c r="E32" s="461"/>
      <c r="F32" s="461"/>
      <c r="G32" s="461"/>
      <c r="H32" s="461"/>
      <c r="I32" s="461"/>
      <c r="J32" s="461"/>
      <c r="K32" s="461"/>
      <c r="L32" s="461"/>
      <c r="M32" s="461"/>
      <c r="N32" s="461"/>
      <c r="O32" s="461"/>
      <c r="P32" s="461"/>
      <c r="Q32" s="462"/>
      <c r="R32" s="122"/>
    </row>
    <row r="33" spans="1:18" s="35" customFormat="1" ht="12.75" customHeight="1" x14ac:dyDescent="0.2">
      <c r="A33" s="460"/>
      <c r="B33" s="461"/>
      <c r="C33" s="461"/>
      <c r="D33" s="461"/>
      <c r="E33" s="461"/>
      <c r="F33" s="461"/>
      <c r="G33" s="461"/>
      <c r="H33" s="461"/>
      <c r="I33" s="461"/>
      <c r="J33" s="461"/>
      <c r="K33" s="461"/>
      <c r="L33" s="461"/>
      <c r="M33" s="461"/>
      <c r="N33" s="461"/>
      <c r="O33" s="461"/>
      <c r="P33" s="461"/>
      <c r="Q33" s="462"/>
      <c r="R33" s="122"/>
    </row>
    <row r="34" spans="1:18" s="35" customFormat="1" ht="12.75" customHeight="1" x14ac:dyDescent="0.2">
      <c r="A34" s="460"/>
      <c r="B34" s="461"/>
      <c r="C34" s="461"/>
      <c r="D34" s="461"/>
      <c r="E34" s="461"/>
      <c r="F34" s="461"/>
      <c r="G34" s="461"/>
      <c r="H34" s="461"/>
      <c r="I34" s="461"/>
      <c r="J34" s="461"/>
      <c r="K34" s="461"/>
      <c r="L34" s="461"/>
      <c r="M34" s="461"/>
      <c r="N34" s="461"/>
      <c r="O34" s="461"/>
      <c r="P34" s="461"/>
      <c r="Q34" s="462"/>
      <c r="R34" s="122"/>
    </row>
    <row r="35" spans="1:18" s="35" customFormat="1" ht="12.75" customHeight="1" x14ac:dyDescent="0.2">
      <c r="A35" s="460"/>
      <c r="B35" s="461"/>
      <c r="C35" s="461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61"/>
      <c r="Q35" s="462"/>
      <c r="R35" s="122"/>
    </row>
    <row r="36" spans="1:18" s="35" customFormat="1" ht="12.75" customHeight="1" x14ac:dyDescent="0.2">
      <c r="A36" s="460"/>
      <c r="B36" s="461"/>
      <c r="C36" s="461"/>
      <c r="D36" s="461"/>
      <c r="E36" s="461"/>
      <c r="F36" s="461"/>
      <c r="G36" s="461"/>
      <c r="H36" s="461"/>
      <c r="I36" s="461"/>
      <c r="J36" s="461"/>
      <c r="K36" s="461"/>
      <c r="L36" s="461"/>
      <c r="M36" s="461"/>
      <c r="N36" s="461"/>
      <c r="O36" s="461"/>
      <c r="P36" s="461"/>
      <c r="Q36" s="462"/>
      <c r="R36" s="122"/>
    </row>
    <row r="37" spans="1:18" s="35" customFormat="1" ht="12.75" customHeight="1" x14ac:dyDescent="0.2">
      <c r="A37" s="460"/>
      <c r="B37" s="461"/>
      <c r="C37" s="461"/>
      <c r="D37" s="461"/>
      <c r="E37" s="461"/>
      <c r="F37" s="461"/>
      <c r="G37" s="461"/>
      <c r="H37" s="461"/>
      <c r="I37" s="461"/>
      <c r="J37" s="461"/>
      <c r="K37" s="461"/>
      <c r="L37" s="461"/>
      <c r="M37" s="461"/>
      <c r="N37" s="461"/>
      <c r="O37" s="461"/>
      <c r="P37" s="461"/>
      <c r="Q37" s="462"/>
      <c r="R37" s="122"/>
    </row>
    <row r="38" spans="1:18" s="35" customFormat="1" ht="12.75" customHeight="1" x14ac:dyDescent="0.2">
      <c r="A38" s="460"/>
      <c r="B38" s="461"/>
      <c r="C38" s="461"/>
      <c r="D38" s="461"/>
      <c r="E38" s="461"/>
      <c r="F38" s="461"/>
      <c r="G38" s="461"/>
      <c r="H38" s="461"/>
      <c r="I38" s="461"/>
      <c r="J38" s="461"/>
      <c r="K38" s="461"/>
      <c r="L38" s="461"/>
      <c r="M38" s="461"/>
      <c r="N38" s="461"/>
      <c r="O38" s="461"/>
      <c r="P38" s="461"/>
      <c r="Q38" s="462"/>
      <c r="R38" s="122"/>
    </row>
    <row r="39" spans="1:18" s="35" customFormat="1" ht="12.75" customHeight="1" x14ac:dyDescent="0.2">
      <c r="A39" s="460"/>
      <c r="B39" s="461"/>
      <c r="C39" s="461"/>
      <c r="D39" s="461"/>
      <c r="E39" s="461"/>
      <c r="F39" s="461"/>
      <c r="G39" s="461"/>
      <c r="H39" s="461"/>
      <c r="I39" s="461"/>
      <c r="J39" s="461"/>
      <c r="K39" s="461"/>
      <c r="L39" s="461"/>
      <c r="M39" s="461"/>
      <c r="N39" s="461"/>
      <c r="O39" s="461"/>
      <c r="P39" s="461"/>
      <c r="Q39" s="462"/>
      <c r="R39" s="122"/>
    </row>
    <row r="40" spans="1:18" s="35" customFormat="1" ht="12.75" customHeight="1" x14ac:dyDescent="0.2">
      <c r="A40" s="460"/>
      <c r="B40" s="461"/>
      <c r="C40" s="461"/>
      <c r="D40" s="461"/>
      <c r="E40" s="461"/>
      <c r="F40" s="461"/>
      <c r="G40" s="461"/>
      <c r="H40" s="461"/>
      <c r="I40" s="461"/>
      <c r="J40" s="461"/>
      <c r="K40" s="461"/>
      <c r="L40" s="461"/>
      <c r="M40" s="461"/>
      <c r="N40" s="461"/>
      <c r="O40" s="461"/>
      <c r="P40" s="461"/>
      <c r="Q40" s="462"/>
      <c r="R40" s="122"/>
    </row>
    <row r="41" spans="1:18" s="35" customFormat="1" ht="12.75" customHeight="1" x14ac:dyDescent="0.2">
      <c r="A41" s="460"/>
      <c r="B41" s="461"/>
      <c r="C41" s="461"/>
      <c r="D41" s="461"/>
      <c r="E41" s="461"/>
      <c r="F41" s="461"/>
      <c r="G41" s="461"/>
      <c r="H41" s="461"/>
      <c r="I41" s="461"/>
      <c r="J41" s="461"/>
      <c r="K41" s="461"/>
      <c r="L41" s="461"/>
      <c r="M41" s="461"/>
      <c r="N41" s="461"/>
      <c r="O41" s="461"/>
      <c r="P41" s="461"/>
      <c r="Q41" s="462"/>
      <c r="R41" s="122"/>
    </row>
    <row r="42" spans="1:18" s="35" customFormat="1" ht="12.75" customHeight="1" x14ac:dyDescent="0.2">
      <c r="A42" s="460"/>
      <c r="B42" s="461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61"/>
      <c r="P42" s="461"/>
      <c r="Q42" s="462"/>
      <c r="R42" s="122"/>
    </row>
    <row r="43" spans="1:18" s="35" customFormat="1" ht="12.75" customHeight="1" x14ac:dyDescent="0.2">
      <c r="A43" s="460"/>
      <c r="B43" s="461"/>
      <c r="C43" s="461"/>
      <c r="D43" s="461"/>
      <c r="E43" s="461"/>
      <c r="F43" s="461"/>
      <c r="G43" s="461"/>
      <c r="H43" s="461"/>
      <c r="I43" s="461"/>
      <c r="J43" s="461"/>
      <c r="K43" s="461"/>
      <c r="L43" s="461"/>
      <c r="M43" s="461"/>
      <c r="N43" s="461"/>
      <c r="O43" s="461"/>
      <c r="P43" s="461"/>
      <c r="Q43" s="462"/>
      <c r="R43" s="122"/>
    </row>
    <row r="44" spans="1:18" s="35" customFormat="1" ht="12.75" customHeight="1" x14ac:dyDescent="0.2">
      <c r="A44" s="460"/>
      <c r="B44" s="461"/>
      <c r="C44" s="461"/>
      <c r="D44" s="461"/>
      <c r="E44" s="461"/>
      <c r="F44" s="461"/>
      <c r="G44" s="461"/>
      <c r="H44" s="461"/>
      <c r="I44" s="461"/>
      <c r="J44" s="461"/>
      <c r="K44" s="461"/>
      <c r="L44" s="461"/>
      <c r="M44" s="461"/>
      <c r="N44" s="461"/>
      <c r="O44" s="461"/>
      <c r="P44" s="461"/>
      <c r="Q44" s="462"/>
      <c r="R44" s="122"/>
    </row>
    <row r="45" spans="1:18" s="35" customFormat="1" ht="12.75" customHeight="1" x14ac:dyDescent="0.2">
      <c r="A45" s="460"/>
      <c r="B45" s="461"/>
      <c r="C45" s="461"/>
      <c r="D45" s="461"/>
      <c r="E45" s="461"/>
      <c r="F45" s="461"/>
      <c r="G45" s="461"/>
      <c r="H45" s="461"/>
      <c r="I45" s="461"/>
      <c r="J45" s="461"/>
      <c r="K45" s="461"/>
      <c r="L45" s="461"/>
      <c r="M45" s="461"/>
      <c r="N45" s="461"/>
      <c r="O45" s="461"/>
      <c r="P45" s="461"/>
      <c r="Q45" s="462"/>
      <c r="R45" s="122"/>
    </row>
    <row r="46" spans="1:18" s="35" customFormat="1" ht="12.75" customHeight="1" x14ac:dyDescent="0.2">
      <c r="A46" s="460"/>
      <c r="B46" s="461"/>
      <c r="C46" s="461"/>
      <c r="D46" s="461"/>
      <c r="E46" s="461"/>
      <c r="F46" s="461"/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62"/>
      <c r="R46" s="122"/>
    </row>
    <row r="47" spans="1:18" s="35" customFormat="1" ht="12.75" customHeight="1" x14ac:dyDescent="0.2">
      <c r="A47" s="460"/>
      <c r="B47" s="461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2"/>
      <c r="R47" s="122"/>
    </row>
    <row r="48" spans="1:18" s="35" customFormat="1" ht="12.75" customHeight="1" x14ac:dyDescent="0.2">
      <c r="A48" s="460"/>
      <c r="B48" s="461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2"/>
      <c r="R48" s="122" t="str">
        <f>IF(O48=6831,table!$O$16,"")</f>
        <v/>
      </c>
    </row>
    <row r="49" spans="1:18" s="35" customFormat="1" x14ac:dyDescent="0.2">
      <c r="A49" s="460"/>
      <c r="B49" s="461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2"/>
      <c r="R49" s="123"/>
    </row>
    <row r="50" spans="1:18" s="35" customFormat="1" ht="12.75" customHeight="1" x14ac:dyDescent="0.2">
      <c r="A50" s="460"/>
      <c r="B50" s="461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2"/>
      <c r="R50" s="123"/>
    </row>
    <row r="51" spans="1:18" s="35" customFormat="1" ht="12.75" customHeight="1" x14ac:dyDescent="0.2">
      <c r="A51" s="460"/>
      <c r="B51" s="461"/>
      <c r="C51" s="461"/>
      <c r="D51" s="461"/>
      <c r="E51" s="461"/>
      <c r="F51" s="461"/>
      <c r="G51" s="461"/>
      <c r="H51" s="461"/>
      <c r="I51" s="461"/>
      <c r="J51" s="461"/>
      <c r="K51" s="461"/>
      <c r="L51" s="461"/>
      <c r="M51" s="461"/>
      <c r="N51" s="461"/>
      <c r="O51" s="461"/>
      <c r="P51" s="461"/>
      <c r="Q51" s="462"/>
      <c r="R51" s="123"/>
    </row>
    <row r="52" spans="1:18" s="35" customFormat="1" ht="12.75" customHeight="1" x14ac:dyDescent="0.2">
      <c r="A52" s="460"/>
      <c r="B52" s="461"/>
      <c r="C52" s="461"/>
      <c r="D52" s="461"/>
      <c r="E52" s="461"/>
      <c r="F52" s="461"/>
      <c r="G52" s="461"/>
      <c r="H52" s="461"/>
      <c r="I52" s="461"/>
      <c r="J52" s="461"/>
      <c r="K52" s="461"/>
      <c r="L52" s="461"/>
      <c r="M52" s="461"/>
      <c r="N52" s="461"/>
      <c r="O52" s="461"/>
      <c r="P52" s="461"/>
      <c r="Q52" s="462"/>
      <c r="R52" s="123"/>
    </row>
    <row r="53" spans="1:18" s="35" customFormat="1" ht="12.75" customHeight="1" thickBot="1" x14ac:dyDescent="0.25">
      <c r="A53" s="463"/>
      <c r="B53" s="464"/>
      <c r="C53" s="464"/>
      <c r="D53" s="464"/>
      <c r="E53" s="464"/>
      <c r="F53" s="464"/>
      <c r="G53" s="464"/>
      <c r="H53" s="464"/>
      <c r="I53" s="464"/>
      <c r="J53" s="464"/>
      <c r="K53" s="464"/>
      <c r="L53" s="464"/>
      <c r="M53" s="464"/>
      <c r="N53" s="464"/>
      <c r="O53" s="464"/>
      <c r="P53" s="464"/>
      <c r="Q53" s="465"/>
      <c r="R53" s="123"/>
    </row>
    <row r="54" spans="1:18" ht="18" customHeight="1" x14ac:dyDescent="0.2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7"/>
    </row>
    <row r="55" spans="1:18" ht="21.75" customHeight="1" x14ac:dyDescent="0.2"/>
    <row r="56" spans="1:18" ht="18" customHeight="1" x14ac:dyDescent="0.2"/>
  </sheetData>
  <sheetProtection password="CC3D" sheet="1" objects="1" scenarios="1" selectLockedCells="1"/>
  <mergeCells count="23">
    <mergeCell ref="A2:Q2"/>
    <mergeCell ref="A3:Q3"/>
    <mergeCell ref="A7:G7"/>
    <mergeCell ref="H7:L7"/>
    <mergeCell ref="N7:Q7"/>
    <mergeCell ref="A9:M9"/>
    <mergeCell ref="A10:M10"/>
    <mergeCell ref="A11:M11"/>
    <mergeCell ref="A12:M12"/>
    <mergeCell ref="O18:P19"/>
    <mergeCell ref="A14:M14"/>
    <mergeCell ref="N14:Q14"/>
    <mergeCell ref="A15:M15"/>
    <mergeCell ref="A21:K21"/>
    <mergeCell ref="A23:Q53"/>
    <mergeCell ref="A16:M16"/>
    <mergeCell ref="O16:P16"/>
    <mergeCell ref="A17:M17"/>
    <mergeCell ref="O17:P17"/>
    <mergeCell ref="A19:M19"/>
    <mergeCell ref="Q18:Q19"/>
    <mergeCell ref="K18:M18"/>
    <mergeCell ref="N18:N19"/>
  </mergeCells>
  <phoneticPr fontId="9" type="noConversion"/>
  <pageMargins left="0.59055118110236227" right="0.19685039370078741" top="0.59055118110236227" bottom="0.39370078740157483" header="0.51181102362204722" footer="0.51181102362204722"/>
  <pageSetup paperSize="9" scale="95" orientation="portrait" horizontalDpi="300" r:id="rId1"/>
  <headerFooter alignWithMargins="0">
    <oddHeader xml:space="preserve">&amp;LRÉPUBLIQUE ET CANTON DE NEUCHÂTEL 
&amp;R &amp;8OFFICE DE L’ENSEIGNEMENT SPÉCIALISÉ
</oddHeader>
    <oddFooter xml:space="preserve">&amp;R&amp;10 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 sizeWithCells="1">
              <from>
                <xdr:col>0</xdr:col>
                <xdr:colOff>220980</xdr:colOff>
                <xdr:row>0</xdr:row>
                <xdr:rowOff>53340</xdr:rowOff>
              </from>
              <to>
                <xdr:col>1</xdr:col>
                <xdr:colOff>0</xdr:colOff>
                <xdr:row>2</xdr:row>
                <xdr:rowOff>15240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2:A28"/>
  <sheetViews>
    <sheetView showGridLines="0" workbookViewId="0">
      <selection activeCell="C38" sqref="C38"/>
    </sheetView>
  </sheetViews>
  <sheetFormatPr baseColWidth="10" defaultColWidth="11.375" defaultRowHeight="13.2" x14ac:dyDescent="0.25"/>
  <cols>
    <col min="1" max="16384" width="11.375" style="185"/>
  </cols>
  <sheetData>
    <row r="2" spans="1:1" ht="20.399999999999999" x14ac:dyDescent="0.35">
      <c r="A2" s="187" t="s">
        <v>89</v>
      </c>
    </row>
    <row r="3" spans="1:1" ht="13.8" x14ac:dyDescent="0.25">
      <c r="A3" s="186"/>
    </row>
    <row r="4" spans="1:1" ht="13.8" x14ac:dyDescent="0.25">
      <c r="A4" s="186"/>
    </row>
    <row r="5" spans="1:1" x14ac:dyDescent="0.25">
      <c r="A5" s="188" t="s">
        <v>90</v>
      </c>
    </row>
    <row r="6" spans="1:1" x14ac:dyDescent="0.25">
      <c r="A6" s="185" t="s">
        <v>109</v>
      </c>
    </row>
    <row r="8" spans="1:1" x14ac:dyDescent="0.25">
      <c r="A8" s="188" t="s">
        <v>91</v>
      </c>
    </row>
    <row r="9" spans="1:1" x14ac:dyDescent="0.25">
      <c r="A9" s="185" t="s">
        <v>108</v>
      </c>
    </row>
    <row r="11" spans="1:1" x14ac:dyDescent="0.25">
      <c r="A11" s="188" t="s">
        <v>92</v>
      </c>
    </row>
    <row r="12" spans="1:1" x14ac:dyDescent="0.25">
      <c r="A12" s="185" t="s">
        <v>93</v>
      </c>
    </row>
    <row r="13" spans="1:1" x14ac:dyDescent="0.25">
      <c r="A13" s="185" t="s">
        <v>94</v>
      </c>
    </row>
    <row r="15" spans="1:1" x14ac:dyDescent="0.25">
      <c r="A15" s="188" t="s">
        <v>95</v>
      </c>
    </row>
    <row r="16" spans="1:1" x14ac:dyDescent="0.25">
      <c r="A16" s="185" t="s">
        <v>110</v>
      </c>
    </row>
    <row r="18" spans="1:1" x14ac:dyDescent="0.25">
      <c r="A18" s="188" t="s">
        <v>96</v>
      </c>
    </row>
    <row r="19" spans="1:1" x14ac:dyDescent="0.25">
      <c r="A19" s="185" t="s">
        <v>111</v>
      </c>
    </row>
    <row r="21" spans="1:1" x14ac:dyDescent="0.25">
      <c r="A21" s="188" t="s">
        <v>97</v>
      </c>
    </row>
    <row r="22" spans="1:1" x14ac:dyDescent="0.25">
      <c r="A22" s="185" t="s">
        <v>112</v>
      </c>
    </row>
    <row r="24" spans="1:1" x14ac:dyDescent="0.25">
      <c r="A24" s="188" t="s">
        <v>107</v>
      </c>
    </row>
    <row r="25" spans="1:1" x14ac:dyDescent="0.25">
      <c r="A25" s="185" t="s">
        <v>119</v>
      </c>
    </row>
    <row r="27" spans="1:1" x14ac:dyDescent="0.25">
      <c r="A27" s="188" t="s">
        <v>121</v>
      </c>
    </row>
    <row r="28" spans="1:1" x14ac:dyDescent="0.25">
      <c r="A28" s="185" t="s">
        <v>120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O78"/>
  <sheetViews>
    <sheetView workbookViewId="0">
      <selection activeCell="G30" sqref="G30"/>
    </sheetView>
  </sheetViews>
  <sheetFormatPr baseColWidth="10" defaultRowHeight="11.4" x14ac:dyDescent="0.2"/>
  <cols>
    <col min="1" max="1" width="19.375" bestFit="1" customWidth="1"/>
    <col min="2" max="2" width="21.75" bestFit="1" customWidth="1"/>
    <col min="3" max="3" width="6.75" style="264" bestFit="1" customWidth="1"/>
    <col min="4" max="4" width="14.375" style="264" bestFit="1" customWidth="1"/>
    <col min="5" max="5" width="6.875" bestFit="1" customWidth="1"/>
    <col min="6" max="6" width="5.375" bestFit="1" customWidth="1"/>
    <col min="7" max="7" width="5.375" customWidth="1"/>
    <col min="8" max="8" width="6" bestFit="1" customWidth="1"/>
    <col min="9" max="9" width="6" customWidth="1"/>
    <col min="10" max="10" width="7" bestFit="1" customWidth="1"/>
    <col min="11" max="11" width="7" customWidth="1"/>
    <col min="12" max="12" width="8.125" bestFit="1" customWidth="1"/>
    <col min="13" max="13" width="8.125" customWidth="1"/>
    <col min="14" max="14" width="6.375" bestFit="1" customWidth="1"/>
    <col min="15" max="15" width="129.25" bestFit="1" customWidth="1"/>
  </cols>
  <sheetData>
    <row r="1" spans="1:15" ht="12" x14ac:dyDescent="0.25">
      <c r="B1" s="279" t="s">
        <v>159</v>
      </c>
      <c r="C1" s="280">
        <v>1</v>
      </c>
      <c r="D1" s="281">
        <v>2</v>
      </c>
      <c r="E1" s="282">
        <v>3</v>
      </c>
      <c r="F1" s="282">
        <v>4</v>
      </c>
    </row>
    <row r="6" spans="1:15" x14ac:dyDescent="0.2">
      <c r="A6" s="206">
        <v>6801</v>
      </c>
      <c r="B6" s="58" t="s">
        <v>45</v>
      </c>
      <c r="C6" s="263"/>
      <c r="D6" s="263"/>
      <c r="E6" s="58"/>
      <c r="F6" s="57">
        <v>60</v>
      </c>
      <c r="G6" s="57"/>
      <c r="H6" s="57"/>
      <c r="I6" s="57"/>
      <c r="J6" s="57"/>
      <c r="K6" s="57"/>
      <c r="L6" s="57"/>
      <c r="M6" s="57"/>
      <c r="N6" s="57"/>
    </row>
    <row r="7" spans="1:15" x14ac:dyDescent="0.2">
      <c r="A7" s="206">
        <v>6802</v>
      </c>
      <c r="B7" s="58" t="s">
        <v>44</v>
      </c>
      <c r="C7" s="263"/>
      <c r="D7" s="263"/>
      <c r="E7" s="58"/>
      <c r="F7" s="57">
        <v>90</v>
      </c>
      <c r="G7" s="57"/>
      <c r="H7" s="57"/>
      <c r="I7" s="57"/>
      <c r="J7" s="57"/>
      <c r="K7" s="57"/>
      <c r="L7" s="57"/>
      <c r="M7" s="57"/>
      <c r="N7" s="57"/>
    </row>
    <row r="8" spans="1:15" x14ac:dyDescent="0.2">
      <c r="A8" s="206">
        <v>6803</v>
      </c>
      <c r="B8" s="58" t="s">
        <v>48</v>
      </c>
      <c r="C8" s="263"/>
      <c r="D8" s="263"/>
      <c r="E8" s="58"/>
      <c r="F8" s="57">
        <v>120</v>
      </c>
      <c r="G8" s="57"/>
      <c r="H8" s="57"/>
      <c r="I8" s="57"/>
      <c r="J8" s="57"/>
      <c r="K8" s="57"/>
      <c r="L8" s="57"/>
      <c r="M8" s="57"/>
      <c r="N8" s="57"/>
      <c r="O8" s="124" t="s">
        <v>77</v>
      </c>
    </row>
    <row r="10" spans="1:15" x14ac:dyDescent="0.2">
      <c r="E10" s="261" t="s">
        <v>129</v>
      </c>
      <c r="F10" s="259" t="s">
        <v>122</v>
      </c>
      <c r="G10" s="261" t="s">
        <v>123</v>
      </c>
      <c r="H10" s="259" t="s">
        <v>124</v>
      </c>
      <c r="I10" s="261" t="s">
        <v>130</v>
      </c>
      <c r="J10" s="259" t="s">
        <v>125</v>
      </c>
      <c r="K10" s="261" t="s">
        <v>131</v>
      </c>
      <c r="L10" s="259" t="s">
        <v>126</v>
      </c>
      <c r="M10" s="261" t="s">
        <v>132</v>
      </c>
      <c r="N10" s="259" t="s">
        <v>127</v>
      </c>
    </row>
    <row r="11" spans="1:15" x14ac:dyDescent="0.2">
      <c r="A11" s="206">
        <v>6811</v>
      </c>
      <c r="B11" s="206" t="s">
        <v>156</v>
      </c>
      <c r="C11" s="265">
        <v>45</v>
      </c>
      <c r="D11" s="266" t="s">
        <v>46</v>
      </c>
      <c r="E11" s="262">
        <v>2</v>
      </c>
      <c r="F11" s="255">
        <v>60</v>
      </c>
      <c r="G11" s="255">
        <f>+G$55/$E11</f>
        <v>75</v>
      </c>
      <c r="H11" s="255">
        <f t="shared" ref="H11:N16" si="0">+H$55/$E11</f>
        <v>90</v>
      </c>
      <c r="I11" s="255">
        <f t="shared" si="0"/>
        <v>105</v>
      </c>
      <c r="J11" s="255">
        <f t="shared" si="0"/>
        <v>120</v>
      </c>
      <c r="K11" s="255">
        <f t="shared" si="0"/>
        <v>135</v>
      </c>
      <c r="L11" s="255">
        <f t="shared" si="0"/>
        <v>150</v>
      </c>
      <c r="M11" s="255">
        <f t="shared" si="0"/>
        <v>165</v>
      </c>
      <c r="N11" s="255">
        <f t="shared" si="0"/>
        <v>180</v>
      </c>
    </row>
    <row r="12" spans="1:15" x14ac:dyDescent="0.2">
      <c r="A12" s="206"/>
      <c r="B12" s="206" t="s">
        <v>157</v>
      </c>
      <c r="C12" s="265">
        <v>30</v>
      </c>
      <c r="D12" s="266" t="s">
        <v>47</v>
      </c>
      <c r="E12" s="262"/>
      <c r="F12" s="255"/>
      <c r="G12" s="255"/>
      <c r="H12" s="255"/>
      <c r="I12" s="255"/>
      <c r="J12" s="255"/>
      <c r="K12" s="255"/>
      <c r="L12" s="255"/>
      <c r="M12" s="255"/>
      <c r="N12" s="255"/>
    </row>
    <row r="13" spans="1:15" x14ac:dyDescent="0.2">
      <c r="A13" s="206"/>
      <c r="B13" s="206" t="s">
        <v>158</v>
      </c>
      <c r="C13" s="265">
        <v>22.5</v>
      </c>
      <c r="D13" s="266" t="s">
        <v>155</v>
      </c>
      <c r="E13" s="262"/>
      <c r="F13" s="255"/>
      <c r="G13" s="255"/>
      <c r="H13" s="255"/>
      <c r="I13" s="255"/>
      <c r="J13" s="255"/>
      <c r="K13" s="255"/>
      <c r="L13" s="255"/>
      <c r="M13" s="255"/>
      <c r="N13" s="255"/>
    </row>
    <row r="14" spans="1:15" x14ac:dyDescent="0.2">
      <c r="A14" s="206"/>
      <c r="B14" s="206" t="s">
        <v>133</v>
      </c>
      <c r="C14" s="265">
        <v>60</v>
      </c>
      <c r="D14" s="266" t="s">
        <v>46</v>
      </c>
      <c r="E14" s="262"/>
      <c r="F14" s="255"/>
      <c r="G14" s="255"/>
      <c r="H14" s="255"/>
      <c r="I14" s="255"/>
      <c r="J14" s="255"/>
      <c r="K14" s="255"/>
      <c r="L14" s="255"/>
      <c r="M14" s="255"/>
      <c r="N14" s="255"/>
    </row>
    <row r="15" spans="1:15" x14ac:dyDescent="0.2">
      <c r="A15" s="206">
        <v>6821</v>
      </c>
      <c r="B15" s="206" t="s">
        <v>134</v>
      </c>
      <c r="C15" s="265">
        <v>40</v>
      </c>
      <c r="D15" s="266" t="s">
        <v>47</v>
      </c>
      <c r="E15" s="262">
        <v>3</v>
      </c>
      <c r="F15" s="255">
        <v>40</v>
      </c>
      <c r="G15" s="255">
        <f>+G$55/$E15</f>
        <v>50</v>
      </c>
      <c r="H15" s="255">
        <f t="shared" si="0"/>
        <v>60</v>
      </c>
      <c r="I15" s="255">
        <f t="shared" si="0"/>
        <v>70</v>
      </c>
      <c r="J15" s="255">
        <f t="shared" si="0"/>
        <v>80</v>
      </c>
      <c r="K15" s="255">
        <f t="shared" si="0"/>
        <v>90</v>
      </c>
      <c r="L15" s="255">
        <f t="shared" si="0"/>
        <v>100</v>
      </c>
      <c r="M15" s="255">
        <f t="shared" si="0"/>
        <v>110</v>
      </c>
      <c r="N15" s="255">
        <f t="shared" si="0"/>
        <v>120</v>
      </c>
    </row>
    <row r="16" spans="1:15" x14ac:dyDescent="0.2">
      <c r="A16" s="206">
        <v>6831</v>
      </c>
      <c r="B16" s="206" t="s">
        <v>148</v>
      </c>
      <c r="C16" s="265">
        <v>30</v>
      </c>
      <c r="D16" s="266" t="s">
        <v>155</v>
      </c>
      <c r="E16" s="58">
        <v>4</v>
      </c>
      <c r="F16" s="255">
        <v>30</v>
      </c>
      <c r="G16" s="255">
        <f>+G$55/$E16</f>
        <v>37.5</v>
      </c>
      <c r="H16" s="255">
        <f t="shared" si="0"/>
        <v>45</v>
      </c>
      <c r="I16" s="255">
        <f t="shared" si="0"/>
        <v>52.5</v>
      </c>
      <c r="J16" s="255">
        <f t="shared" si="0"/>
        <v>60</v>
      </c>
      <c r="K16" s="255">
        <f t="shared" si="0"/>
        <v>67.5</v>
      </c>
      <c r="L16" s="255">
        <f t="shared" si="0"/>
        <v>75</v>
      </c>
      <c r="M16" s="255">
        <f t="shared" si="0"/>
        <v>82.5</v>
      </c>
      <c r="N16" s="255">
        <f t="shared" si="0"/>
        <v>90</v>
      </c>
      <c r="O16" s="260" t="s">
        <v>147</v>
      </c>
    </row>
    <row r="17" spans="1:15" x14ac:dyDescent="0.2">
      <c r="A17" s="206"/>
      <c r="B17" s="206" t="s">
        <v>135</v>
      </c>
      <c r="C17" s="266">
        <v>75</v>
      </c>
      <c r="D17" s="266" t="s">
        <v>46</v>
      </c>
      <c r="E17" s="58"/>
      <c r="F17" s="255"/>
      <c r="G17" s="255"/>
      <c r="H17" s="255"/>
      <c r="I17" s="255"/>
      <c r="J17" s="255"/>
      <c r="K17" s="255"/>
      <c r="L17" s="255"/>
      <c r="M17" s="255"/>
      <c r="N17" s="255"/>
      <c r="O17" s="124"/>
    </row>
    <row r="18" spans="1:15" x14ac:dyDescent="0.2">
      <c r="A18" s="206"/>
      <c r="B18" s="206" t="s">
        <v>136</v>
      </c>
      <c r="C18" s="266">
        <v>50</v>
      </c>
      <c r="D18" s="266" t="s">
        <v>47</v>
      </c>
      <c r="E18" s="58"/>
      <c r="F18" s="255"/>
      <c r="G18" s="255"/>
      <c r="H18" s="255"/>
      <c r="I18" s="255"/>
      <c r="J18" s="255"/>
      <c r="K18" s="255"/>
      <c r="L18" s="255"/>
      <c r="M18" s="255"/>
      <c r="N18" s="255"/>
      <c r="O18" s="124"/>
    </row>
    <row r="19" spans="1:15" x14ac:dyDescent="0.2">
      <c r="A19" s="206"/>
      <c r="B19" s="206" t="s">
        <v>149</v>
      </c>
      <c r="C19" s="266">
        <v>37.5</v>
      </c>
      <c r="D19" s="266" t="s">
        <v>155</v>
      </c>
      <c r="E19" s="58"/>
      <c r="F19" s="255"/>
      <c r="G19" s="255"/>
      <c r="H19" s="255"/>
      <c r="I19" s="255"/>
      <c r="J19" s="255"/>
      <c r="K19" s="255"/>
      <c r="L19" s="255"/>
      <c r="M19" s="255"/>
      <c r="N19" s="255"/>
      <c r="O19" s="124"/>
    </row>
    <row r="20" spans="1:15" x14ac:dyDescent="0.2">
      <c r="A20" s="206"/>
      <c r="B20" s="206" t="s">
        <v>137</v>
      </c>
      <c r="C20" s="266">
        <v>90</v>
      </c>
      <c r="D20" s="266" t="s">
        <v>46</v>
      </c>
      <c r="E20" s="58"/>
      <c r="F20" s="255"/>
      <c r="G20" s="255"/>
      <c r="H20" s="255"/>
      <c r="I20" s="255"/>
      <c r="J20" s="255"/>
      <c r="K20" s="255"/>
      <c r="L20" s="255"/>
      <c r="M20" s="255"/>
      <c r="N20" s="255"/>
      <c r="O20" s="124"/>
    </row>
    <row r="21" spans="1:15" x14ac:dyDescent="0.2">
      <c r="A21" s="206"/>
      <c r="B21" s="206" t="s">
        <v>138</v>
      </c>
      <c r="C21" s="266">
        <v>60</v>
      </c>
      <c r="D21" s="266" t="s">
        <v>47</v>
      </c>
      <c r="E21" s="58"/>
      <c r="F21" s="255"/>
      <c r="G21" s="255"/>
      <c r="H21" s="255"/>
      <c r="I21" s="255"/>
      <c r="J21" s="255"/>
      <c r="K21" s="255"/>
      <c r="L21" s="255"/>
      <c r="M21" s="255"/>
      <c r="N21" s="255"/>
      <c r="O21" s="124"/>
    </row>
    <row r="22" spans="1:15" x14ac:dyDescent="0.2">
      <c r="A22" s="206"/>
      <c r="B22" s="206" t="s">
        <v>150</v>
      </c>
      <c r="C22" s="266">
        <v>45</v>
      </c>
      <c r="D22" s="266" t="s">
        <v>155</v>
      </c>
      <c r="E22" s="58"/>
      <c r="F22" s="255"/>
      <c r="G22" s="255"/>
      <c r="H22" s="255"/>
      <c r="I22" s="255"/>
      <c r="J22" s="255"/>
      <c r="K22" s="255"/>
      <c r="L22" s="255"/>
      <c r="M22" s="255"/>
      <c r="N22" s="255"/>
      <c r="O22" s="124"/>
    </row>
    <row r="23" spans="1:15" x14ac:dyDescent="0.2">
      <c r="A23" s="206"/>
      <c r="B23" s="206" t="s">
        <v>140</v>
      </c>
      <c r="C23" s="266">
        <v>105</v>
      </c>
      <c r="D23" s="266" t="s">
        <v>46</v>
      </c>
      <c r="E23" s="58"/>
      <c r="F23" s="255"/>
      <c r="G23" s="255"/>
      <c r="H23" s="255"/>
      <c r="I23" s="255"/>
      <c r="J23" s="255"/>
      <c r="K23" s="255"/>
      <c r="L23" s="255"/>
      <c r="M23" s="255"/>
      <c r="N23" s="255"/>
      <c r="O23" s="124"/>
    </row>
    <row r="24" spans="1:15" x14ac:dyDescent="0.2">
      <c r="A24" s="206"/>
      <c r="B24" s="206" t="s">
        <v>139</v>
      </c>
      <c r="C24" s="266">
        <v>70</v>
      </c>
      <c r="D24" s="266" t="s">
        <v>47</v>
      </c>
      <c r="E24" s="58"/>
      <c r="F24" s="255"/>
      <c r="G24" s="255"/>
      <c r="H24" s="255"/>
      <c r="I24" s="255"/>
      <c r="J24" s="255"/>
      <c r="K24" s="255"/>
      <c r="L24" s="255"/>
      <c r="M24" s="255"/>
      <c r="N24" s="255"/>
      <c r="O24" s="124"/>
    </row>
    <row r="25" spans="1:15" x14ac:dyDescent="0.2">
      <c r="A25" s="206"/>
      <c r="B25" s="206" t="s">
        <v>154</v>
      </c>
      <c r="C25" s="266">
        <v>52.5</v>
      </c>
      <c r="D25" s="266" t="s">
        <v>155</v>
      </c>
      <c r="E25" s="58"/>
      <c r="F25" s="255"/>
      <c r="G25" s="255"/>
      <c r="H25" s="255"/>
      <c r="I25" s="255"/>
      <c r="J25" s="255"/>
      <c r="K25" s="255"/>
      <c r="L25" s="255"/>
      <c r="M25" s="255"/>
      <c r="N25" s="255"/>
      <c r="O25" s="124"/>
    </row>
    <row r="26" spans="1:15" x14ac:dyDescent="0.2">
      <c r="A26" s="206"/>
      <c r="B26" s="206" t="s">
        <v>141</v>
      </c>
      <c r="C26" s="266">
        <v>120</v>
      </c>
      <c r="D26" s="266" t="s">
        <v>46</v>
      </c>
      <c r="E26" s="58"/>
      <c r="F26" s="255"/>
      <c r="G26" s="255"/>
      <c r="H26" s="255"/>
      <c r="I26" s="255"/>
      <c r="J26" s="255"/>
      <c r="K26" s="255"/>
      <c r="L26" s="255"/>
      <c r="M26" s="255"/>
      <c r="N26" s="255"/>
      <c r="O26" s="124"/>
    </row>
    <row r="27" spans="1:15" x14ac:dyDescent="0.2">
      <c r="A27" s="206"/>
      <c r="B27" s="206" t="s">
        <v>142</v>
      </c>
      <c r="C27" s="266">
        <v>80</v>
      </c>
      <c r="D27" s="266" t="s">
        <v>47</v>
      </c>
      <c r="E27" s="58"/>
      <c r="F27" s="255"/>
      <c r="G27" s="255"/>
      <c r="H27" s="255"/>
      <c r="I27" s="255"/>
      <c r="J27" s="255"/>
      <c r="K27" s="255"/>
      <c r="L27" s="255"/>
      <c r="M27" s="255"/>
      <c r="N27" s="255"/>
      <c r="O27" s="124"/>
    </row>
    <row r="28" spans="1:15" x14ac:dyDescent="0.2">
      <c r="A28" s="206"/>
      <c r="B28" s="206" t="s">
        <v>151</v>
      </c>
      <c r="C28" s="266">
        <v>60</v>
      </c>
      <c r="D28" s="266" t="s">
        <v>155</v>
      </c>
      <c r="E28" s="58"/>
      <c r="F28" s="255"/>
      <c r="G28" s="255"/>
      <c r="H28" s="255"/>
      <c r="I28" s="255"/>
      <c r="J28" s="255"/>
      <c r="K28" s="255"/>
      <c r="L28" s="255"/>
      <c r="M28" s="255"/>
      <c r="N28" s="255"/>
      <c r="O28" s="124"/>
    </row>
    <row r="29" spans="1:15" x14ac:dyDescent="0.2">
      <c r="A29" s="206"/>
      <c r="B29" s="206" t="s">
        <v>143</v>
      </c>
      <c r="C29" s="266">
        <v>135</v>
      </c>
      <c r="D29" s="266" t="s">
        <v>46</v>
      </c>
      <c r="E29" s="58"/>
      <c r="F29" s="255"/>
      <c r="G29" s="255"/>
      <c r="H29" s="255"/>
      <c r="I29" s="255"/>
      <c r="J29" s="255"/>
      <c r="K29" s="255"/>
      <c r="L29" s="255"/>
      <c r="M29" s="255"/>
      <c r="N29" s="255"/>
      <c r="O29" s="124"/>
    </row>
    <row r="30" spans="1:15" x14ac:dyDescent="0.2">
      <c r="A30" s="206"/>
      <c r="B30" s="206" t="s">
        <v>144</v>
      </c>
      <c r="C30" s="266">
        <v>90</v>
      </c>
      <c r="D30" s="266" t="s">
        <v>47</v>
      </c>
      <c r="E30" s="58"/>
      <c r="F30" s="255"/>
      <c r="G30" s="255"/>
      <c r="H30" s="255"/>
      <c r="I30" s="255"/>
      <c r="J30" s="255"/>
      <c r="K30" s="255"/>
      <c r="L30" s="255"/>
      <c r="M30" s="255"/>
      <c r="N30" s="255"/>
      <c r="O30" s="124"/>
    </row>
    <row r="31" spans="1:15" x14ac:dyDescent="0.2">
      <c r="A31" s="206"/>
      <c r="B31" s="206" t="s">
        <v>152</v>
      </c>
      <c r="C31" s="266">
        <v>67.5</v>
      </c>
      <c r="D31" s="266" t="s">
        <v>155</v>
      </c>
      <c r="E31" s="58"/>
      <c r="F31" s="255"/>
      <c r="G31" s="255"/>
      <c r="H31" s="255"/>
      <c r="I31" s="255"/>
      <c r="J31" s="255"/>
      <c r="K31" s="255"/>
      <c r="L31" s="255"/>
      <c r="M31" s="255"/>
      <c r="N31" s="255"/>
      <c r="O31" s="124"/>
    </row>
    <row r="32" spans="1:15" x14ac:dyDescent="0.2">
      <c r="A32" s="206"/>
      <c r="B32" s="206" t="s">
        <v>145</v>
      </c>
      <c r="C32" s="266">
        <v>150</v>
      </c>
      <c r="D32" s="266" t="s">
        <v>46</v>
      </c>
      <c r="E32" s="58"/>
      <c r="F32" s="255"/>
      <c r="G32" s="255"/>
      <c r="H32" s="255"/>
      <c r="I32" s="255"/>
      <c r="J32" s="255"/>
      <c r="K32" s="255"/>
      <c r="L32" s="255"/>
      <c r="M32" s="255"/>
      <c r="N32" s="255"/>
      <c r="O32" s="124"/>
    </row>
    <row r="33" spans="1:15" x14ac:dyDescent="0.2">
      <c r="A33" s="206"/>
      <c r="B33" s="206" t="s">
        <v>146</v>
      </c>
      <c r="C33" s="266">
        <v>100</v>
      </c>
      <c r="D33" s="266" t="s">
        <v>47</v>
      </c>
      <c r="E33" s="58"/>
      <c r="F33" s="255"/>
      <c r="G33" s="255"/>
      <c r="H33" s="255"/>
      <c r="I33" s="255"/>
      <c r="J33" s="255"/>
      <c r="K33" s="255"/>
      <c r="L33" s="255"/>
      <c r="M33" s="255"/>
      <c r="N33" s="255"/>
      <c r="O33" s="124"/>
    </row>
    <row r="34" spans="1:15" x14ac:dyDescent="0.2">
      <c r="A34" s="206"/>
      <c r="B34" s="206" t="s">
        <v>153</v>
      </c>
      <c r="C34" s="266">
        <v>75</v>
      </c>
      <c r="D34" s="266" t="s">
        <v>155</v>
      </c>
      <c r="E34" s="58"/>
      <c r="F34" s="255"/>
      <c r="G34" s="255"/>
      <c r="H34" s="255"/>
      <c r="I34" s="255"/>
      <c r="J34" s="255"/>
      <c r="K34" s="255"/>
      <c r="L34" s="255"/>
      <c r="M34" s="255"/>
      <c r="N34" s="255"/>
      <c r="O34" s="124"/>
    </row>
    <row r="35" spans="1:15" x14ac:dyDescent="0.2">
      <c r="A35" s="206"/>
      <c r="B35" s="206"/>
      <c r="C35" s="266"/>
      <c r="D35" s="266"/>
      <c r="E35" s="58"/>
      <c r="F35" s="255"/>
      <c r="G35" s="255"/>
      <c r="H35" s="255"/>
      <c r="I35" s="255"/>
      <c r="J35" s="255"/>
      <c r="K35" s="255"/>
      <c r="L35" s="255"/>
      <c r="M35" s="255"/>
      <c r="N35" s="255"/>
      <c r="O35" s="124"/>
    </row>
    <row r="36" spans="1:15" x14ac:dyDescent="0.2">
      <c r="A36" s="206"/>
      <c r="B36" s="206"/>
      <c r="C36" s="266"/>
      <c r="D36" s="266"/>
      <c r="E36" s="58"/>
      <c r="F36" s="255"/>
      <c r="G36" s="255"/>
      <c r="H36" s="255"/>
      <c r="I36" s="255"/>
      <c r="J36" s="255"/>
      <c r="K36" s="255"/>
      <c r="L36" s="255"/>
      <c r="M36" s="255"/>
      <c r="N36" s="255"/>
      <c r="O36" s="124"/>
    </row>
    <row r="37" spans="1:15" x14ac:dyDescent="0.2">
      <c r="A37" s="206"/>
      <c r="B37" s="206"/>
      <c r="C37" s="266"/>
      <c r="D37" s="266"/>
      <c r="E37" s="58"/>
      <c r="F37" s="255"/>
      <c r="G37" s="255"/>
      <c r="H37" s="255"/>
      <c r="I37" s="255"/>
      <c r="J37" s="255"/>
      <c r="K37" s="255"/>
      <c r="L37" s="255"/>
      <c r="M37" s="255"/>
      <c r="N37" s="255"/>
      <c r="O37" s="124"/>
    </row>
    <row r="38" spans="1:15" x14ac:dyDescent="0.2">
      <c r="A38" s="206"/>
      <c r="B38" s="206"/>
      <c r="C38" s="266"/>
      <c r="D38" s="266"/>
      <c r="E38" s="58"/>
      <c r="F38" s="255"/>
      <c r="G38" s="255"/>
      <c r="H38" s="255"/>
      <c r="I38" s="255"/>
      <c r="J38" s="255"/>
      <c r="K38" s="255"/>
      <c r="L38" s="255"/>
      <c r="M38" s="255"/>
      <c r="N38" s="255"/>
      <c r="O38" s="124"/>
    </row>
    <row r="39" spans="1:15" x14ac:dyDescent="0.2">
      <c r="A39" s="206"/>
      <c r="B39" s="206"/>
      <c r="C39" s="266"/>
      <c r="D39" s="266"/>
      <c r="E39" s="58"/>
      <c r="F39" s="255"/>
      <c r="G39" s="255"/>
      <c r="H39" s="255"/>
      <c r="I39" s="255"/>
      <c r="J39" s="255"/>
      <c r="K39" s="255"/>
      <c r="L39" s="255"/>
      <c r="M39" s="255"/>
      <c r="N39" s="255"/>
      <c r="O39" s="124"/>
    </row>
    <row r="40" spans="1:15" x14ac:dyDescent="0.2">
      <c r="A40" s="206"/>
      <c r="B40" s="206"/>
      <c r="C40" s="266"/>
      <c r="D40" s="266"/>
      <c r="E40" s="58"/>
      <c r="F40" s="255"/>
      <c r="G40" s="255"/>
      <c r="H40" s="255"/>
      <c r="I40" s="255"/>
      <c r="J40" s="255"/>
      <c r="K40" s="255"/>
      <c r="L40" s="255"/>
      <c r="M40" s="255"/>
      <c r="N40" s="255"/>
      <c r="O40" s="124"/>
    </row>
    <row r="41" spans="1:15" x14ac:dyDescent="0.2">
      <c r="A41" s="206"/>
      <c r="B41" s="58"/>
      <c r="C41" s="263"/>
      <c r="D41" s="263"/>
      <c r="E41" s="58"/>
      <c r="F41" s="255"/>
      <c r="G41" s="255"/>
      <c r="H41" s="255"/>
      <c r="I41" s="255"/>
      <c r="J41" s="255"/>
      <c r="K41" s="255"/>
      <c r="L41" s="255"/>
      <c r="M41" s="255"/>
      <c r="N41" s="255"/>
      <c r="O41" s="124"/>
    </row>
    <row r="42" spans="1:15" x14ac:dyDescent="0.2">
      <c r="A42" s="206"/>
      <c r="B42" s="58"/>
      <c r="C42" s="263"/>
      <c r="D42" s="263"/>
      <c r="E42" s="58"/>
      <c r="F42" s="255"/>
      <c r="G42" s="255"/>
      <c r="H42" s="255"/>
      <c r="I42" s="255"/>
      <c r="J42" s="255"/>
      <c r="K42" s="255"/>
      <c r="L42" s="255"/>
      <c r="M42" s="255"/>
      <c r="N42" s="255"/>
      <c r="O42" s="124"/>
    </row>
    <row r="43" spans="1:15" x14ac:dyDescent="0.2">
      <c r="A43" s="206"/>
      <c r="B43" s="58"/>
      <c r="C43" s="263"/>
      <c r="D43" s="263"/>
      <c r="E43" s="58"/>
      <c r="F43" s="255"/>
      <c r="G43" s="255"/>
      <c r="H43" s="255"/>
      <c r="I43" s="255"/>
      <c r="J43" s="255"/>
      <c r="K43" s="255"/>
      <c r="L43" s="255"/>
      <c r="M43" s="255"/>
      <c r="N43" s="255"/>
      <c r="O43" s="124"/>
    </row>
    <row r="44" spans="1:15" x14ac:dyDescent="0.2">
      <c r="A44" s="206"/>
      <c r="B44" s="58"/>
      <c r="C44" s="263"/>
      <c r="D44" s="263"/>
      <c r="E44" s="58"/>
      <c r="F44" s="255"/>
      <c r="G44" s="255"/>
      <c r="H44" s="255"/>
      <c r="I44" s="255"/>
      <c r="J44" s="255"/>
      <c r="K44" s="255"/>
      <c r="L44" s="255"/>
      <c r="M44" s="255"/>
      <c r="N44" s="255"/>
      <c r="O44" s="124"/>
    </row>
    <row r="45" spans="1:15" x14ac:dyDescent="0.2">
      <c r="A45" s="206"/>
      <c r="B45" s="58"/>
      <c r="C45" s="263"/>
      <c r="D45" s="263"/>
      <c r="E45" s="58"/>
      <c r="F45" s="255"/>
      <c r="G45" s="255"/>
      <c r="H45" s="255"/>
      <c r="I45" s="255"/>
      <c r="J45" s="255"/>
      <c r="K45" s="255"/>
      <c r="L45" s="255"/>
      <c r="M45" s="255"/>
      <c r="N45" s="255"/>
      <c r="O45" s="124"/>
    </row>
    <row r="46" spans="1:15" x14ac:dyDescent="0.2">
      <c r="A46" s="206"/>
      <c r="B46" s="58"/>
      <c r="C46" s="263"/>
      <c r="D46" s="263"/>
      <c r="E46" s="58"/>
      <c r="F46" s="255"/>
      <c r="G46" s="255"/>
      <c r="H46" s="255"/>
      <c r="I46" s="255"/>
      <c r="J46" s="255"/>
      <c r="K46" s="255"/>
      <c r="L46" s="255"/>
      <c r="M46" s="255"/>
      <c r="N46" s="255"/>
      <c r="O46" s="124"/>
    </row>
    <row r="47" spans="1:15" x14ac:dyDescent="0.2">
      <c r="A47" s="206"/>
      <c r="B47" s="58"/>
      <c r="C47" s="263"/>
      <c r="D47" s="263"/>
      <c r="E47" s="58"/>
      <c r="F47" s="255"/>
      <c r="G47" s="255"/>
      <c r="H47" s="255"/>
      <c r="I47" s="255"/>
      <c r="J47" s="255"/>
      <c r="K47" s="255"/>
      <c r="L47" s="255"/>
      <c r="M47" s="255"/>
      <c r="N47" s="255"/>
      <c r="O47" s="124"/>
    </row>
    <row r="48" spans="1:15" x14ac:dyDescent="0.2">
      <c r="A48" s="206"/>
      <c r="B48" s="58"/>
      <c r="C48" s="263"/>
      <c r="D48" s="263"/>
      <c r="E48" s="58"/>
      <c r="F48" s="255"/>
      <c r="G48" s="255"/>
      <c r="H48" s="255"/>
      <c r="I48" s="255"/>
      <c r="J48" s="255"/>
      <c r="K48" s="255"/>
      <c r="L48" s="255"/>
      <c r="M48" s="255"/>
      <c r="N48" s="255"/>
      <c r="O48" s="124"/>
    </row>
    <row r="49" spans="1:15" x14ac:dyDescent="0.2">
      <c r="A49" s="206"/>
      <c r="B49" s="58"/>
      <c r="C49" s="263"/>
      <c r="D49" s="263"/>
      <c r="E49" s="58"/>
      <c r="F49" s="255"/>
      <c r="G49" s="255"/>
      <c r="H49" s="255"/>
      <c r="I49" s="255"/>
      <c r="J49" s="255"/>
      <c r="K49" s="255"/>
      <c r="L49" s="255"/>
      <c r="M49" s="255"/>
      <c r="N49" s="255"/>
      <c r="O49" s="124"/>
    </row>
    <row r="50" spans="1:15" x14ac:dyDescent="0.2">
      <c r="A50" s="206"/>
      <c r="B50" s="58"/>
      <c r="C50" s="263"/>
      <c r="D50" s="263"/>
      <c r="E50" s="58"/>
      <c r="F50" s="255"/>
      <c r="G50" s="255"/>
      <c r="H50" s="255"/>
      <c r="I50" s="255"/>
      <c r="J50" s="255"/>
      <c r="K50" s="255"/>
      <c r="L50" s="255"/>
      <c r="M50" s="255"/>
      <c r="N50" s="255"/>
      <c r="O50" s="124"/>
    </row>
    <row r="51" spans="1:15" x14ac:dyDescent="0.2">
      <c r="A51" s="206"/>
      <c r="B51" s="58"/>
      <c r="C51" s="263"/>
      <c r="D51" s="263"/>
      <c r="E51" s="58"/>
      <c r="F51" s="255"/>
      <c r="G51" s="255"/>
      <c r="H51" s="255"/>
      <c r="I51" s="255"/>
      <c r="J51" s="255"/>
      <c r="K51" s="255"/>
      <c r="L51" s="255"/>
      <c r="M51" s="255"/>
      <c r="N51" s="255"/>
      <c r="O51" s="124"/>
    </row>
    <row r="52" spans="1:15" x14ac:dyDescent="0.2">
      <c r="A52" s="206"/>
      <c r="B52" s="58"/>
      <c r="C52" s="263"/>
      <c r="D52" s="263"/>
      <c r="E52" s="58"/>
      <c r="F52" s="255"/>
      <c r="G52" s="255"/>
      <c r="H52" s="255"/>
      <c r="I52" s="255"/>
      <c r="J52" s="255"/>
      <c r="K52" s="255"/>
      <c r="L52" s="255"/>
      <c r="M52" s="255"/>
      <c r="N52" s="255"/>
      <c r="O52" s="124"/>
    </row>
    <row r="53" spans="1:15" x14ac:dyDescent="0.2">
      <c r="A53" s="206"/>
      <c r="B53" s="58"/>
      <c r="C53" s="263"/>
      <c r="D53" s="263"/>
      <c r="E53" s="58"/>
      <c r="F53" s="255"/>
      <c r="G53" s="255"/>
      <c r="H53" s="255"/>
      <c r="I53" s="255"/>
      <c r="J53" s="255"/>
      <c r="K53" s="255"/>
      <c r="L53" s="255"/>
      <c r="M53" s="255"/>
      <c r="N53" s="255"/>
      <c r="O53" s="124"/>
    </row>
    <row r="54" spans="1:15" x14ac:dyDescent="0.2">
      <c r="A54" s="206"/>
      <c r="B54" s="58"/>
      <c r="C54" s="263"/>
      <c r="D54" s="263"/>
      <c r="E54" s="58"/>
      <c r="F54" s="255"/>
      <c r="G54" s="255"/>
      <c r="H54" s="255"/>
      <c r="I54" s="255"/>
      <c r="J54" s="255"/>
      <c r="K54" s="255"/>
      <c r="L54" s="255"/>
      <c r="M54" s="255"/>
      <c r="N54" s="255"/>
      <c r="O54" s="124"/>
    </row>
    <row r="55" spans="1:15" x14ac:dyDescent="0.2">
      <c r="B55" s="256" t="s">
        <v>128</v>
      </c>
      <c r="C55" s="267"/>
      <c r="D55" s="267"/>
      <c r="E55" s="256"/>
      <c r="F55" s="257">
        <v>120</v>
      </c>
      <c r="G55" s="257">
        <v>150</v>
      </c>
      <c r="H55" s="258">
        <v>180</v>
      </c>
      <c r="I55" s="258">
        <v>210</v>
      </c>
      <c r="J55" s="258">
        <v>240</v>
      </c>
      <c r="K55" s="258">
        <v>270</v>
      </c>
      <c r="L55" s="258">
        <v>300</v>
      </c>
      <c r="M55" s="258">
        <v>330</v>
      </c>
      <c r="N55" s="258">
        <v>360</v>
      </c>
    </row>
    <row r="57" spans="1:15" x14ac:dyDescent="0.2">
      <c r="A57">
        <v>6801</v>
      </c>
    </row>
    <row r="58" spans="1:15" x14ac:dyDescent="0.2">
      <c r="A58">
        <v>6802</v>
      </c>
    </row>
    <row r="59" spans="1:15" x14ac:dyDescent="0.2">
      <c r="A59">
        <v>6803</v>
      </c>
    </row>
    <row r="61" spans="1:15" x14ac:dyDescent="0.2">
      <c r="A61" s="35"/>
    </row>
    <row r="62" spans="1:15" x14ac:dyDescent="0.2">
      <c r="A62" s="35">
        <v>6811</v>
      </c>
    </row>
    <row r="63" spans="1:15" x14ac:dyDescent="0.2">
      <c r="A63" s="35">
        <v>6821</v>
      </c>
    </row>
    <row r="64" spans="1:15" x14ac:dyDescent="0.2">
      <c r="A64" s="35">
        <v>6831</v>
      </c>
    </row>
    <row r="68" spans="1:1" x14ac:dyDescent="0.2">
      <c r="A68" s="47" t="s">
        <v>64</v>
      </c>
    </row>
    <row r="69" spans="1:1" x14ac:dyDescent="0.2">
      <c r="A69" t="s">
        <v>65</v>
      </c>
    </row>
    <row r="70" spans="1:1" x14ac:dyDescent="0.2">
      <c r="A70" t="s">
        <v>66</v>
      </c>
    </row>
    <row r="71" spans="1:1" x14ac:dyDescent="0.2">
      <c r="A71" t="s">
        <v>67</v>
      </c>
    </row>
    <row r="72" spans="1:1" x14ac:dyDescent="0.2">
      <c r="A72" t="s">
        <v>68</v>
      </c>
    </row>
    <row r="73" spans="1:1" x14ac:dyDescent="0.2">
      <c r="A73" t="s">
        <v>69</v>
      </c>
    </row>
    <row r="74" spans="1:1" x14ac:dyDescent="0.2">
      <c r="A74" t="s">
        <v>70</v>
      </c>
    </row>
    <row r="75" spans="1:1" x14ac:dyDescent="0.2">
      <c r="A75" t="s">
        <v>71</v>
      </c>
    </row>
    <row r="76" spans="1:1" x14ac:dyDescent="0.2">
      <c r="A76" t="s">
        <v>72</v>
      </c>
    </row>
    <row r="77" spans="1:1" x14ac:dyDescent="0.2">
      <c r="A77" s="35" t="s">
        <v>73</v>
      </c>
    </row>
    <row r="78" spans="1:1" x14ac:dyDescent="0.2">
      <c r="A78" s="35" t="s">
        <v>74</v>
      </c>
    </row>
  </sheetData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8D9B6953CCA64683740AEADE875A09" ma:contentTypeVersion="2" ma:contentTypeDescription="Crée un document." ma:contentTypeScope="" ma:versionID="7e537cee83052fe521def9d3ae36eb11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eb0f4f30-118d-47a7-8ffb-720faa9c21b8" targetNamespace="http://schemas.microsoft.com/office/2006/metadata/properties" ma:root="true" ma:fieldsID="fdb63e922afc60b851cce0a89350b663" ns1:_="" ns2:_="" ns3:_="">
    <xsd:import namespace="http://schemas.microsoft.com/sharepoint/v3"/>
    <xsd:import namespace="7dc7280d-fec9-4c99-9736-8d7ecec3545c"/>
    <xsd:import namespace="eb0f4f30-118d-47a7-8ffb-720faa9c21b8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Prestatio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f4f30-118d-47a7-8ffb-720faa9c21b8" elementFormDefault="qualified">
    <xsd:import namespace="http://schemas.microsoft.com/office/2006/documentManagement/types"/>
    <xsd:import namespace="http://schemas.microsoft.com/office/infopath/2007/PartnerControls"/>
    <xsd:element name="Prestation" ma:index="22" nillable="true" ma:displayName="Prestation" ma:format="Dropdown" ma:internalName="Prestation">
      <xsd:simpleType>
        <xsd:union memberTypes="dms:Text">
          <xsd:simpleType>
            <xsd:restriction base="dms:Choice">
              <xsd:enumeration value="Logopédie"/>
              <xsd:enumeration value="Psychomotricité"/>
              <xsd:enumeration value="Education précoce spécialisée"/>
              <xsd:enumeration value="Soutien pédagogique spécialisé"/>
              <xsd:enumeration value="Ecoles spécialisées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SEEO</TermName>
          <TermId xmlns="http://schemas.microsoft.com/office/infopath/2007/PartnerControls">289063ff-426c-4746-8fc9-bc917030a8d7</TermId>
        </TermInfo>
        <TermInfo xmlns="http://schemas.microsoft.com/office/infopath/2007/PartnerControls">
          <TermName xmlns="http://schemas.microsoft.com/office/infopath/2007/PartnerControls">OESN</TermName>
          <TermId xmlns="http://schemas.microsoft.com/office/infopath/2007/PartnerControls">374dfc24-ea55-4fd3-b9c6-ed5e14364daa</TermId>
        </TermInfo>
      </Terms>
    </h42ba7f56afd40d8a80558d45f27949a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Enseignement et formation</TermName>
          <TermId xmlns="http://schemas.microsoft.com/office/infopath/2007/PartnerControls">a318736a-e4c2-4693-9daf-07f7d52fc6ef</TermId>
        </TermInfo>
      </Terms>
    </pf2f0a5c9c974145b8182a0b51177c44>
    <o410524c08c94595afa657d6a91eb2e7 xmlns="7dc7280d-fec9-4c99-9736-8d7ecec3545c">
      <Terms xmlns="http://schemas.microsoft.com/office/infopath/2007/PartnerControls"/>
    </o410524c08c94595afa657d6a91eb2e7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 l'enseignement obligatoire</TermName>
          <TermId xmlns="http://schemas.microsoft.com/office/infopath/2007/PartnerControls">4ede05e2-a775-4f79-b528-c7edadf59664</TermId>
        </TermInfo>
        <TermInfo xmlns="http://schemas.microsoft.com/office/infopath/2007/PartnerControls">
          <TermName xmlns="http://schemas.microsoft.com/office/infopath/2007/PartnerControls">Office de l'enseignement spécialisé</TermName>
          <TermId xmlns="http://schemas.microsoft.com/office/infopath/2007/PartnerControls">36fa776d-43a6-4d1d-bc14-8bb56ee6fa15</TermId>
        </TermInfo>
      </Terms>
    </k5578e8018b54236945b0d1339d2a6f5>
    <c806c3ad7ef948cca74e93affe552c52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Formulaire</TermName>
          <TermId xmlns="http://schemas.microsoft.com/office/infopath/2007/PartnerControls">ac44dd07-7560-4ce7-b0e3-2b26bfae5a4b</TermId>
        </TermInfo>
      </Terms>
    </c806c3ad7ef948cca74e93affe552c52>
    <TaxCatchAll xmlns="7dc7280d-fec9-4c99-9736-8d7ecec3545c">
      <Value>16</Value>
      <Value>218</Value>
      <Value>217</Value>
      <Value>184</Value>
      <Value>19</Value>
      <Value>18</Value>
    </TaxCatchAll>
    <Prestation xmlns="eb0f4f30-118d-47a7-8ffb-720faa9c21b8">Logopédie</Prestatio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8D39028-44BA-4654-93CB-747A6DD77DEE}"/>
</file>

<file path=customXml/itemProps2.xml><?xml version="1.0" encoding="utf-8"?>
<ds:datastoreItem xmlns:ds="http://schemas.openxmlformats.org/officeDocument/2006/customXml" ds:itemID="{25C368D6-D58F-47B4-AE08-33FCE89684C0}"/>
</file>

<file path=customXml/itemProps3.xml><?xml version="1.0" encoding="utf-8"?>
<ds:datastoreItem xmlns:ds="http://schemas.openxmlformats.org/officeDocument/2006/customXml" ds:itemID="{2FB58F37-D1B3-4A49-91ED-7084BA3853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Facturation FORFAIT BILAN</vt:lpstr>
      <vt:lpstr>Facturation Traitement</vt:lpstr>
      <vt:lpstr>ANNEXE Integrative</vt:lpstr>
      <vt:lpstr>ANNEXE remplacement</vt:lpstr>
      <vt:lpstr>ANNEXE DIVERS</vt:lpstr>
      <vt:lpstr>Explications</vt:lpstr>
      <vt:lpstr>table</vt:lpstr>
      <vt:lpstr>'ANNEXE DIVERS'!Zone_d_impression</vt:lpstr>
      <vt:lpstr>'ANNEXE Integrative'!Zone_d_impression</vt:lpstr>
      <vt:lpstr>'ANNEXE remplacement'!Zone_d_impression</vt:lpstr>
      <vt:lpstr>'Facturation FORFAIT BILAN'!Zone_d_impression</vt:lpstr>
      <vt:lpstr>'Facturation Traitement'!Zone_d_impression</vt:lpstr>
    </vt:vector>
  </TitlesOfParts>
  <Company>Canton de Neuchâtel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Logo_Facture pour prestations - COLIN</dc:title>
  <dc:subject>Formulaires_FacturationOES_19janv09</dc:subject>
  <dc:creator>COLIN-secrétariat</dc:creator>
  <cp:lastModifiedBy>Fernandes Vilela Mota Lilianne</cp:lastModifiedBy>
  <cp:lastPrinted>2016-02-18T06:36:54Z</cp:lastPrinted>
  <dcterms:created xsi:type="dcterms:W3CDTF">1996-03-19T10:39:18Z</dcterms:created>
  <dcterms:modified xsi:type="dcterms:W3CDTF">2016-02-18T06:37:06Z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e">
    <vt:lpwstr>19;#Service de l'enseignement obligatoire|4ede05e2-a775-4f79-b528-c7edadf59664;#218;#Office de l'enseignement spécialisé|36fa776d-43a6-4d1d-bc14-8bb56ee6fa15</vt:lpwstr>
  </property>
  <property fmtid="{D5CDD505-2E9C-101B-9397-08002B2CF9AE}" pid="3" name="Theme">
    <vt:lpwstr>18;#Enseignement et formation|a318736a-e4c2-4693-9daf-07f7d52fc6ef</vt:lpwstr>
  </property>
  <property fmtid="{D5CDD505-2E9C-101B-9397-08002B2CF9AE}" pid="4" name="ContentTypeId">
    <vt:lpwstr>0x010100918D9B6953CCA64683740AEADE875A09</vt:lpwstr>
  </property>
  <property fmtid="{D5CDD505-2E9C-101B-9397-08002B2CF9AE}" pid="5" name="Departement">
    <vt:lpwstr/>
  </property>
  <property fmtid="{D5CDD505-2E9C-101B-9397-08002B2CF9AE}" pid="6" name="Type du document">
    <vt:lpwstr>184;#Formulaire|ac44dd07-7560-4ce7-b0e3-2b26bfae5a4b</vt:lpwstr>
  </property>
  <property fmtid="{D5CDD505-2E9C-101B-9397-08002B2CF9AE}" pid="7" name="Acronyme">
    <vt:lpwstr>16;#SEEO|289063ff-426c-4746-8fc9-bc917030a8d7;#217;#OESN|374dfc24-ea55-4fd3-b9c6-ed5e14364daa</vt:lpwstr>
  </property>
</Properties>
</file>