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300" windowWidth="8892" windowHeight="4752" tabRatio="599"/>
  </bookViews>
  <sheets>
    <sheet name="Tableau SIPP recap" sheetId="6" r:id="rId1"/>
  </sheets>
  <definedNames>
    <definedName name="_xlnm.Print_Area" localSheetId="0">'Tableau SIPP recap'!$A$1:$G$111</definedName>
  </definedNames>
  <calcPr calcId="145621" iterate="1"/>
</workbook>
</file>

<file path=xl/calcChain.xml><?xml version="1.0" encoding="utf-8"?>
<calcChain xmlns="http://schemas.openxmlformats.org/spreadsheetml/2006/main">
  <c r="E12" i="6" l="1"/>
  <c r="E16" i="6" s="1"/>
  <c r="F12" i="6"/>
  <c r="G14" i="6"/>
  <c r="F16" i="6"/>
  <c r="G22" i="6"/>
  <c r="H22" i="6" s="1"/>
  <c r="E74" i="6" s="1"/>
  <c r="G24" i="6"/>
  <c r="H23" i="6" s="1"/>
  <c r="H25" i="6"/>
  <c r="H26" i="6"/>
  <c r="I26" i="6"/>
  <c r="E28" i="6"/>
  <c r="F28" i="6"/>
  <c r="G34" i="6"/>
  <c r="B82" i="6" s="1"/>
  <c r="B102" i="6" s="1"/>
  <c r="G36" i="6"/>
  <c r="G61" i="6" s="1"/>
  <c r="E38" i="6"/>
  <c r="F38" i="6"/>
  <c r="G42" i="6"/>
  <c r="H41" i="6" s="1"/>
  <c r="G44" i="6"/>
  <c r="H43" i="6" s="1"/>
  <c r="H44" i="6" s="1"/>
  <c r="E86" i="6" s="1"/>
  <c r="G46" i="6"/>
  <c r="H45" i="6" s="1"/>
  <c r="H46" i="6" s="1"/>
  <c r="E88" i="6" s="1"/>
  <c r="E49" i="6"/>
  <c r="F49" i="6"/>
  <c r="G55" i="6"/>
  <c r="H55" i="6" s="1"/>
  <c r="E80" i="6" s="1"/>
  <c r="A74" i="6"/>
  <c r="A76" i="6" s="1"/>
  <c r="A78" i="6" s="1"/>
  <c r="A80" i="6" s="1"/>
  <c r="A82" i="6" s="1"/>
  <c r="A84" i="6" s="1"/>
  <c r="A86" i="6" s="1"/>
  <c r="A88" i="6" s="1"/>
  <c r="G74" i="6"/>
  <c r="G86" i="6"/>
  <c r="F104" i="6" s="1"/>
  <c r="A97" i="6"/>
  <c r="A98" i="6" s="1"/>
  <c r="A99" i="6" s="1"/>
  <c r="A100" i="6" s="1"/>
  <c r="A101" i="6" s="1"/>
  <c r="B97" i="6"/>
  <c r="E98" i="6"/>
  <c r="E99" i="6"/>
  <c r="E100" i="6"/>
  <c r="F100" i="6"/>
  <c r="E105" i="6"/>
  <c r="I43" i="6"/>
  <c r="I45" i="6" l="1"/>
  <c r="I46" i="6" s="1"/>
  <c r="F88" i="6" s="1"/>
  <c r="I41" i="6"/>
  <c r="H42" i="6" s="1"/>
  <c r="E84" i="6" s="1"/>
  <c r="G80" i="6"/>
  <c r="E101" i="6" s="1"/>
  <c r="G76" i="6"/>
  <c r="G84" i="6"/>
  <c r="F103" i="6" s="1"/>
  <c r="E51" i="6"/>
  <c r="G38" i="6"/>
  <c r="H62" i="6" s="1"/>
  <c r="F30" i="6"/>
  <c r="I55" i="6"/>
  <c r="F80" i="6" s="1"/>
  <c r="G88" i="6"/>
  <c r="F105" i="6" s="1"/>
  <c r="G49" i="6"/>
  <c r="G51" i="6" s="1"/>
  <c r="I44" i="6"/>
  <c r="F86" i="6" s="1"/>
  <c r="I42" i="6"/>
  <c r="F84" i="6" s="1"/>
  <c r="H61" i="6"/>
  <c r="E78" i="6" s="1"/>
  <c r="I61" i="6"/>
  <c r="F78" i="6" s="1"/>
  <c r="H78" i="6"/>
  <c r="G78" i="6" s="1"/>
  <c r="F51" i="6"/>
  <c r="E102" i="6"/>
  <c r="F102" i="6"/>
  <c r="H24" i="6"/>
  <c r="E76" i="6" s="1"/>
  <c r="I24" i="6"/>
  <c r="F76" i="6" s="1"/>
  <c r="G28" i="6"/>
  <c r="I22" i="6"/>
  <c r="F74" i="6" s="1"/>
  <c r="E30" i="6"/>
  <c r="E53" i="6" s="1"/>
  <c r="G12" i="6"/>
  <c r="E72" i="6" s="1"/>
  <c r="A102" i="6"/>
  <c r="A103" i="6" s="1"/>
  <c r="A104" i="6" s="1"/>
  <c r="A105" i="6" s="1"/>
  <c r="E82" i="6" l="1"/>
  <c r="F82" i="6"/>
  <c r="G82" i="6"/>
  <c r="I62" i="6"/>
  <c r="F53" i="6"/>
  <c r="G30" i="6"/>
  <c r="G53" i="6" s="1"/>
  <c r="G57" i="6" s="1"/>
  <c r="G63" i="6" s="1"/>
  <c r="G109" i="6" s="1"/>
  <c r="G16" i="6"/>
  <c r="H16" i="6" s="1"/>
  <c r="E97" i="6" l="1"/>
  <c r="E107" i="6" s="1"/>
  <c r="F97" i="6"/>
  <c r="F107" i="6" s="1"/>
  <c r="I16" i="6"/>
  <c r="F72" i="6" s="1"/>
  <c r="H17" i="6"/>
  <c r="G72" i="6" s="1"/>
  <c r="G107" i="6" l="1"/>
  <c r="G111" i="6" s="1"/>
</calcChain>
</file>

<file path=xl/sharedStrings.xml><?xml version="1.0" encoding="utf-8"?>
<sst xmlns="http://schemas.openxmlformats.org/spreadsheetml/2006/main" count="82" uniqueCount="61">
  <si>
    <t>Variation annuelle</t>
  </si>
  <si>
    <t>Débit</t>
  </si>
  <si>
    <t>Crédit</t>
  </si>
  <si>
    <t>020.436.05</t>
  </si>
  <si>
    <t>Situation au</t>
  </si>
  <si>
    <t>Impôt à la source</t>
  </si>
  <si>
    <t>Produit de l'impôt à la source</t>
  </si>
  <si>
    <t>Amende</t>
  </si>
  <si>
    <t>Commission de perception</t>
  </si>
  <si>
    <t>Impôt à la source net</t>
  </si>
  <si>
    <t>Sous-total</t>
  </si>
  <si>
    <t>Opération de gestion débit</t>
  </si>
  <si>
    <t>Plus-values</t>
  </si>
  <si>
    <t>Intérêts moratoires</t>
  </si>
  <si>
    <t>Frais de sommation de perception</t>
  </si>
  <si>
    <t>Indemnités de dépens</t>
  </si>
  <si>
    <t>Total du débit</t>
  </si>
  <si>
    <t>Encaissements ISIS</t>
  </si>
  <si>
    <t>Remises</t>
  </si>
  <si>
    <t>Intérêts rémunératoires</t>
  </si>
  <si>
    <t>Abandon, non-valeurs et ADB</t>
  </si>
  <si>
    <t>Total opération de gestion crédit</t>
  </si>
  <si>
    <t>Total opération de gestion débit</t>
  </si>
  <si>
    <t>Opérations de gestion de crédit</t>
  </si>
  <si>
    <t>Total du crédit</t>
  </si>
  <si>
    <t>B 112.04</t>
  </si>
  <si>
    <t>Encaissements et remboursements</t>
  </si>
  <si>
    <t>Correction coefficient de répart.</t>
  </si>
  <si>
    <t>Total des encaissements</t>
  </si>
  <si>
    <t>+ Frais de procédure contentieux</t>
  </si>
  <si>
    <t>Sous-total + frais contentieux</t>
  </si>
  <si>
    <t>Solde débiteur précédent</t>
  </si>
  <si>
    <t>Correction coefficient de répartition</t>
  </si>
  <si>
    <t>Solde débiteur selon liste</t>
  </si>
  <si>
    <t>DATE</t>
  </si>
  <si>
    <t>Libellé</t>
  </si>
  <si>
    <t xml:space="preserve">Solde </t>
  </si>
  <si>
    <t>900.421.02</t>
  </si>
  <si>
    <t>Frais rappel, sommation de taxation</t>
  </si>
  <si>
    <t xml:space="preserve">Tableau de bord ISIS (Impôt à la source) </t>
  </si>
  <si>
    <t>Solde débiteur</t>
  </si>
  <si>
    <t>Frais de procédure et contentieux</t>
  </si>
  <si>
    <t>Ecritures de bouclement</t>
  </si>
  <si>
    <t>ISIS (Impôt à la source)</t>
  </si>
  <si>
    <t>Date</t>
  </si>
  <si>
    <t>Montant</t>
  </si>
  <si>
    <t>Intérêts moratoires et plus-values</t>
  </si>
  <si>
    <t>Frais de procédure / contentieux</t>
  </si>
  <si>
    <t>Vérification du solde</t>
  </si>
  <si>
    <t>900.330.02</t>
  </si>
  <si>
    <t>B  111.03</t>
  </si>
  <si>
    <t>B 112.04  Débiteurs ISIS (Impôt à la source)</t>
  </si>
  <si>
    <t>Frais de sommation et dépens</t>
  </si>
  <si>
    <t>Frais sommation et dépens</t>
  </si>
  <si>
    <t>900.400.10</t>
  </si>
  <si>
    <t>900.400.05</t>
  </si>
  <si>
    <t>10 janvier 2015</t>
  </si>
  <si>
    <t>Exercice comptable 2015</t>
  </si>
  <si>
    <t>Impôt à la source 2015</t>
  </si>
  <si>
    <t>Encaissements ISIS 2015</t>
  </si>
  <si>
    <t>Restitution ISIS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</si>
</sst>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indexed="10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12"/>
      </bottom>
      <diagonal/>
    </border>
    <border>
      <left/>
      <right/>
      <top style="thick">
        <color indexed="12"/>
      </top>
      <bottom/>
      <diagonal/>
    </border>
    <border>
      <left style="medium">
        <color indexed="12"/>
      </left>
      <right style="medium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12"/>
      </left>
      <right style="medium">
        <color indexed="12"/>
      </right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/>
      <bottom style="thick">
        <color indexed="12"/>
      </bottom>
      <diagonal/>
    </border>
    <border>
      <left/>
      <right style="medium">
        <color indexed="12"/>
      </right>
      <top/>
      <bottom style="thick">
        <color indexed="12"/>
      </bottom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 style="medium">
        <color indexed="12"/>
      </left>
      <right/>
      <top style="thick">
        <color indexed="12"/>
      </top>
      <bottom style="thick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64"/>
      </right>
      <top style="medium">
        <color indexed="12"/>
      </top>
      <bottom style="medium">
        <color indexed="1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0" fontId="5" fillId="4" borderId="15" xfId="0" applyNumberFormat="1" applyFont="1" applyFill="1" applyBorder="1" applyAlignment="1" applyProtection="1">
      <alignment vertical="center"/>
      <protection locked="0"/>
    </xf>
    <xf numFmtId="40" fontId="5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40" fontId="8" fillId="0" borderId="0" xfId="0" applyNumberFormat="1" applyFont="1" applyAlignment="1">
      <alignment vertical="center"/>
    </xf>
    <xf numFmtId="40" fontId="10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40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12" fillId="0" borderId="0" xfId="0" applyFont="1" applyAlignment="1">
      <alignment vertical="center"/>
    </xf>
    <xf numFmtId="40" fontId="12" fillId="5" borderId="17" xfId="0" applyNumberFormat="1" applyFont="1" applyFill="1" applyBorder="1" applyAlignment="1">
      <alignment vertical="center"/>
    </xf>
    <xf numFmtId="0" fontId="4" fillId="0" borderId="0" xfId="0" applyFont="1"/>
    <xf numFmtId="40" fontId="4" fillId="0" borderId="0" xfId="0" applyNumberFormat="1" applyFont="1"/>
    <xf numFmtId="0" fontId="7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0" fontId="2" fillId="0" borderId="0" xfId="0" applyNumberFormat="1" applyFont="1"/>
    <xf numFmtId="0" fontId="2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40" fontId="1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0" fontId="6" fillId="0" borderId="0" xfId="0" applyNumberFormat="1" applyFont="1" applyAlignment="1">
      <alignment vertical="center"/>
    </xf>
    <xf numFmtId="39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1" xfId="0" applyFont="1" applyBorder="1" applyProtection="1"/>
    <xf numFmtId="4" fontId="17" fillId="3" borderId="12" xfId="0" applyNumberFormat="1" applyFont="1" applyFill="1" applyBorder="1" applyAlignment="1" applyProtection="1">
      <alignment horizontal="center" vertical="center" wrapText="1"/>
    </xf>
    <xf numFmtId="4" fontId="17" fillId="3" borderId="13" xfId="0" applyNumberFormat="1" applyFont="1" applyFill="1" applyBorder="1" applyAlignment="1" applyProtection="1">
      <alignment horizontal="center" vertical="center" wrapText="1"/>
    </xf>
    <xf numFmtId="4" fontId="13" fillId="3" borderId="12" xfId="0" applyNumberFormat="1" applyFont="1" applyFill="1" applyBorder="1" applyAlignment="1" applyProtection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/>
    <xf numFmtId="39" fontId="5" fillId="0" borderId="4" xfId="0" applyNumberFormat="1" applyFont="1" applyBorder="1" applyAlignment="1">
      <alignment vertical="center" wrapText="1"/>
    </xf>
    <xf numFmtId="39" fontId="11" fillId="0" borderId="4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39" fontId="11" fillId="0" borderId="4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9" fontId="8" fillId="0" borderId="4" xfId="0" applyNumberFormat="1" applyFont="1" applyBorder="1" applyAlignment="1">
      <alignment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/>
    <xf numFmtId="39" fontId="5" fillId="0" borderId="6" xfId="0" applyNumberFormat="1" applyFont="1" applyBorder="1" applyAlignment="1">
      <alignment vertical="center" wrapText="1"/>
    </xf>
    <xf numFmtId="39" fontId="11" fillId="0" borderId="6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39" fontId="5" fillId="0" borderId="3" xfId="0" applyNumberFormat="1" applyFont="1" applyBorder="1" applyAlignment="1">
      <alignment vertical="center" wrapText="1"/>
    </xf>
    <xf numFmtId="39" fontId="11" fillId="2" borderId="3" xfId="0" applyNumberFormat="1" applyFont="1" applyFill="1" applyBorder="1" applyAlignment="1">
      <alignment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14" fontId="21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/>
    <xf numFmtId="0" fontId="21" fillId="0" borderId="2" xfId="0" applyFont="1" applyBorder="1" applyAlignment="1">
      <alignment vertical="center" wrapText="1"/>
    </xf>
    <xf numFmtId="39" fontId="21" fillId="0" borderId="2" xfId="0" applyNumberFormat="1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40" fontId="5" fillId="0" borderId="0" xfId="0" applyNumberFormat="1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4" xfId="0" applyFont="1" applyBorder="1"/>
    <xf numFmtId="39" fontId="11" fillId="4" borderId="15" xfId="0" applyNumberFormat="1" applyFont="1" applyFill="1" applyBorder="1" applyAlignment="1">
      <alignment vertical="center"/>
    </xf>
    <xf numFmtId="14" fontId="6" fillId="3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8" fillId="0" borderId="19" xfId="0" applyFont="1" applyBorder="1" applyAlignment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center" vertical="center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right"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40" fontId="5" fillId="0" borderId="8" xfId="0" applyNumberFormat="1" applyFont="1" applyBorder="1" applyAlignment="1">
      <alignment horizontal="left" vertical="center" wrapText="1"/>
    </xf>
    <xf numFmtId="40" fontId="5" fillId="0" borderId="0" xfId="0" applyNumberFormat="1" applyFont="1" applyBorder="1" applyAlignment="1">
      <alignment horizontal="left" vertical="center" wrapText="1"/>
    </xf>
    <xf numFmtId="4" fontId="17" fillId="3" borderId="21" xfId="0" applyNumberFormat="1" applyFont="1" applyFill="1" applyBorder="1" applyAlignment="1" applyProtection="1">
      <alignment horizontal="center" vertical="center" wrapText="1"/>
    </xf>
    <xf numFmtId="4" fontId="17" fillId="3" borderId="2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19</xdr:row>
      <xdr:rowOff>104775</xdr:rowOff>
    </xdr:from>
    <xdr:to>
      <xdr:col>6</xdr:col>
      <xdr:colOff>171450</xdr:colOff>
      <xdr:row>21</xdr:row>
      <xdr:rowOff>152400</xdr:rowOff>
    </xdr:to>
    <xdr:sp macro="" textlink="">
      <xdr:nvSpPr>
        <xdr:cNvPr id="1027" name="AutoShape 1"/>
        <xdr:cNvSpPr>
          <a:spLocks/>
        </xdr:cNvSpPr>
      </xdr:nvSpPr>
      <xdr:spPr bwMode="auto">
        <a:xfrm>
          <a:off x="5981700" y="3390900"/>
          <a:ext cx="85725" cy="323850"/>
        </a:xfrm>
        <a:prstGeom prst="rightBrace">
          <a:avLst>
            <a:gd name="adj1" fmla="val 31481"/>
            <a:gd name="adj2" fmla="val 50000"/>
          </a:avLst>
        </a:prstGeom>
        <a:noFill/>
        <a:ln w="317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23</xdr:row>
      <xdr:rowOff>47625</xdr:rowOff>
    </xdr:from>
    <xdr:to>
      <xdr:col>6</xdr:col>
      <xdr:colOff>190500</xdr:colOff>
      <xdr:row>25</xdr:row>
      <xdr:rowOff>95250</xdr:rowOff>
    </xdr:to>
    <xdr:sp macro="" textlink="">
      <xdr:nvSpPr>
        <xdr:cNvPr id="1028" name="AutoShape 2"/>
        <xdr:cNvSpPr>
          <a:spLocks/>
        </xdr:cNvSpPr>
      </xdr:nvSpPr>
      <xdr:spPr bwMode="auto">
        <a:xfrm>
          <a:off x="6000750" y="3886200"/>
          <a:ext cx="85725" cy="323850"/>
        </a:xfrm>
        <a:prstGeom prst="rightBrace">
          <a:avLst>
            <a:gd name="adj1" fmla="val 31481"/>
            <a:gd name="adj2" fmla="val 50000"/>
          </a:avLst>
        </a:prstGeom>
        <a:noFill/>
        <a:ln w="317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tabSelected="1" zoomScale="125" workbookViewId="0">
      <pane xSplit="3" ySplit="4" topLeftCell="D5" activePane="bottomRight" state="frozenSplit"/>
      <selection activeCell="E55" sqref="E55"/>
      <selection pane="topRight" activeCell="E55" sqref="E55"/>
      <selection pane="bottomLeft" activeCell="E55" sqref="E55"/>
      <selection pane="bottomRight" activeCell="B84" sqref="B84"/>
    </sheetView>
  </sheetViews>
  <sheetFormatPr baseColWidth="10" defaultColWidth="11.44140625" defaultRowHeight="13.8" x14ac:dyDescent="0.3"/>
  <cols>
    <col min="1" max="1" width="13.6640625" style="24" customWidth="1"/>
    <col min="2" max="2" width="16.33203125" style="24" customWidth="1"/>
    <col min="3" max="3" width="2.33203125" style="24" customWidth="1"/>
    <col min="4" max="4" width="20.6640625" style="24" customWidth="1"/>
    <col min="5" max="7" width="17.6640625" style="24" customWidth="1"/>
    <col min="8" max="9" width="12.6640625" style="26" customWidth="1"/>
    <col min="10" max="16384" width="11.44140625" style="24"/>
  </cols>
  <sheetData>
    <row r="1" spans="1:9" s="3" customFormat="1" ht="21" x14ac:dyDescent="0.25">
      <c r="A1" s="1" t="s">
        <v>39</v>
      </c>
      <c r="B1" s="1"/>
      <c r="C1" s="1"/>
      <c r="D1" s="1"/>
      <c r="E1" s="1"/>
      <c r="F1" s="87" t="s">
        <v>57</v>
      </c>
      <c r="G1" s="87"/>
      <c r="H1" s="2"/>
      <c r="I1" s="2"/>
    </row>
    <row r="2" spans="1:9" s="3" customFormat="1" ht="9.9" customHeight="1" x14ac:dyDescent="0.25">
      <c r="A2" s="1"/>
      <c r="B2" s="1"/>
      <c r="C2" s="1"/>
      <c r="D2" s="1"/>
      <c r="E2" s="1"/>
      <c r="F2" s="4"/>
      <c r="H2" s="5"/>
      <c r="I2" s="5"/>
    </row>
    <row r="3" spans="1:9" s="5" customFormat="1" ht="16.2" thickBot="1" x14ac:dyDescent="0.3">
      <c r="F3" s="6"/>
      <c r="G3" s="6"/>
    </row>
    <row r="4" spans="1:9" s="5" customFormat="1" ht="30" customHeight="1" thickTop="1" thickBot="1" x14ac:dyDescent="0.3">
      <c r="A4" s="95" t="s">
        <v>4</v>
      </c>
      <c r="B4" s="96"/>
      <c r="C4" s="96"/>
      <c r="D4" s="97"/>
      <c r="E4" s="86">
        <v>42378</v>
      </c>
      <c r="F4" s="86" t="s">
        <v>56</v>
      </c>
      <c r="G4" s="7" t="s">
        <v>0</v>
      </c>
    </row>
    <row r="5" spans="1:9" s="5" customFormat="1" ht="9.9" customHeight="1" thickTop="1" x14ac:dyDescent="0.25">
      <c r="H5" s="8"/>
      <c r="I5" s="8"/>
    </row>
    <row r="6" spans="1:9" s="5" customFormat="1" ht="15.6" x14ac:dyDescent="0.25">
      <c r="A6" s="9" t="s">
        <v>5</v>
      </c>
      <c r="B6" s="9"/>
      <c r="C6" s="10"/>
      <c r="D6" s="10"/>
      <c r="E6" s="10"/>
      <c r="F6" s="10"/>
      <c r="G6" s="10"/>
      <c r="H6" s="8"/>
      <c r="I6" s="8"/>
    </row>
    <row r="7" spans="1:9" s="5" customFormat="1" ht="6.9" customHeight="1" thickBot="1" x14ac:dyDescent="0.3">
      <c r="A7" s="10"/>
      <c r="B7" s="10"/>
      <c r="C7" s="10"/>
      <c r="D7" s="10"/>
      <c r="E7" s="10"/>
      <c r="F7" s="10"/>
      <c r="G7" s="10"/>
      <c r="H7" s="8"/>
      <c r="I7" s="8"/>
    </row>
    <row r="8" spans="1:9" s="5" customFormat="1" ht="15" customHeight="1" thickBot="1" x14ac:dyDescent="0.3">
      <c r="A8" s="11" t="s">
        <v>6</v>
      </c>
      <c r="B8" s="11"/>
      <c r="C8" s="10"/>
      <c r="D8" s="10"/>
      <c r="E8" s="12"/>
      <c r="F8" s="12"/>
      <c r="G8" s="13"/>
      <c r="H8" s="14"/>
      <c r="I8" s="14"/>
    </row>
    <row r="9" spans="1:9" s="5" customFormat="1" ht="15" customHeight="1" thickBot="1" x14ac:dyDescent="0.3">
      <c r="A9" s="11" t="s">
        <v>7</v>
      </c>
      <c r="B9" s="11"/>
      <c r="C9" s="10"/>
      <c r="D9" s="10"/>
      <c r="E9" s="12"/>
      <c r="F9" s="12"/>
      <c r="G9" s="13"/>
      <c r="H9" s="14"/>
      <c r="I9" s="14"/>
    </row>
    <row r="10" spans="1:9" s="5" customFormat="1" ht="15" customHeight="1" thickBot="1" x14ac:dyDescent="0.3">
      <c r="A10" s="11" t="s">
        <v>38</v>
      </c>
      <c r="B10" s="11"/>
      <c r="C10" s="10"/>
      <c r="D10" s="10"/>
      <c r="E10" s="12"/>
      <c r="F10" s="12"/>
      <c r="G10" s="13"/>
      <c r="H10" s="8"/>
      <c r="I10" s="8"/>
    </row>
    <row r="11" spans="1:9" s="5" customFormat="1" ht="6.9" customHeight="1" x14ac:dyDescent="0.25">
      <c r="A11" s="10"/>
      <c r="B11" s="10"/>
      <c r="C11" s="10"/>
      <c r="D11" s="10"/>
      <c r="E11" s="15"/>
      <c r="F11" s="15"/>
      <c r="G11" s="13"/>
      <c r="H11" s="8"/>
      <c r="I11" s="8"/>
    </row>
    <row r="12" spans="1:9" s="5" customFormat="1" ht="15.6" x14ac:dyDescent="0.25">
      <c r="A12" s="11" t="s">
        <v>10</v>
      </c>
      <c r="B12" s="11"/>
      <c r="C12" s="10"/>
      <c r="D12" s="10"/>
      <c r="E12" s="13">
        <f>SUM(E8:E11)</f>
        <v>0</v>
      </c>
      <c r="F12" s="13">
        <f>SUM(F8:F10)</f>
        <v>0</v>
      </c>
      <c r="G12" s="13">
        <f>E12-F12</f>
        <v>0</v>
      </c>
      <c r="H12" s="14"/>
      <c r="I12" s="14"/>
    </row>
    <row r="13" spans="1:9" s="5" customFormat="1" ht="6.9" customHeight="1" thickBot="1" x14ac:dyDescent="0.3">
      <c r="A13" s="10"/>
      <c r="B13" s="10"/>
      <c r="C13" s="10"/>
      <c r="D13" s="10"/>
      <c r="E13" s="15"/>
      <c r="F13" s="15"/>
      <c r="G13" s="16"/>
      <c r="H13" s="17"/>
      <c r="I13" s="17" t="s">
        <v>49</v>
      </c>
    </row>
    <row r="14" spans="1:9" s="5" customFormat="1" ht="15" customHeight="1" thickBot="1" x14ac:dyDescent="0.3">
      <c r="A14" s="11" t="s">
        <v>8</v>
      </c>
      <c r="B14" s="11"/>
      <c r="C14" s="10"/>
      <c r="D14" s="10"/>
      <c r="E14" s="12"/>
      <c r="F14" s="12"/>
      <c r="G14" s="13">
        <f>E14-F14</f>
        <v>0</v>
      </c>
      <c r="H14" s="14"/>
      <c r="I14" s="14"/>
    </row>
    <row r="15" spans="1:9" s="5" customFormat="1" ht="6.9" customHeight="1" x14ac:dyDescent="0.25">
      <c r="A15" s="10"/>
      <c r="B15" s="10"/>
      <c r="C15" s="10"/>
      <c r="D15" s="10"/>
      <c r="E15" s="15"/>
      <c r="F15" s="15"/>
      <c r="G15" s="16"/>
      <c r="H15" s="17" t="s">
        <v>25</v>
      </c>
      <c r="I15" s="17" t="s">
        <v>54</v>
      </c>
    </row>
    <row r="16" spans="1:9" s="5" customFormat="1" ht="15.6" x14ac:dyDescent="0.25">
      <c r="A16" s="9" t="s">
        <v>9</v>
      </c>
      <c r="B16" s="9"/>
      <c r="C16" s="10"/>
      <c r="D16" s="10"/>
      <c r="E16" s="13">
        <f>SUM(E12:E14)</f>
        <v>0</v>
      </c>
      <c r="F16" s="13">
        <f>SUM(F12:F14)</f>
        <v>0</v>
      </c>
      <c r="G16" s="13">
        <f>SUM(G12:G14)</f>
        <v>0</v>
      </c>
      <c r="H16" s="14" t="str">
        <f>IF(G16&gt;0,H15,I15)</f>
        <v>900.400.10</v>
      </c>
      <c r="I16" s="14" t="str">
        <f>IF(G16&gt;0,I15,H15)</f>
        <v>B 112.04</v>
      </c>
    </row>
    <row r="17" spans="1:9" s="5" customFormat="1" ht="15.6" x14ac:dyDescent="0.25">
      <c r="A17" s="10"/>
      <c r="B17" s="10"/>
      <c r="C17" s="10"/>
      <c r="D17" s="10"/>
      <c r="E17" s="15"/>
      <c r="F17" s="15"/>
      <c r="G17" s="13"/>
      <c r="H17" s="8" t="str">
        <f>IF(G16&lt;0,-G16,"")</f>
        <v/>
      </c>
      <c r="I17" s="8"/>
    </row>
    <row r="18" spans="1:9" s="5" customFormat="1" ht="15.6" x14ac:dyDescent="0.25">
      <c r="A18" s="9" t="s">
        <v>11</v>
      </c>
      <c r="B18" s="9"/>
      <c r="C18" s="10"/>
      <c r="D18" s="10"/>
      <c r="E18" s="15"/>
      <c r="F18" s="15"/>
      <c r="G18" s="15"/>
      <c r="H18" s="8"/>
      <c r="I18" s="8"/>
    </row>
    <row r="19" spans="1:9" s="5" customFormat="1" ht="6.9" customHeight="1" thickBot="1" x14ac:dyDescent="0.3">
      <c r="A19" s="11"/>
      <c r="B19" s="11"/>
      <c r="C19" s="10"/>
      <c r="D19" s="10"/>
      <c r="E19" s="15"/>
      <c r="F19" s="15"/>
      <c r="G19" s="13"/>
      <c r="H19" s="17"/>
      <c r="I19" s="17"/>
    </row>
    <row r="20" spans="1:9" s="5" customFormat="1" ht="15" customHeight="1" thickBot="1" x14ac:dyDescent="0.3">
      <c r="A20" s="11" t="s">
        <v>12</v>
      </c>
      <c r="B20" s="11"/>
      <c r="C20" s="10"/>
      <c r="D20" s="10"/>
      <c r="E20" s="12"/>
      <c r="F20" s="12"/>
      <c r="G20" s="13"/>
      <c r="H20" s="14"/>
      <c r="I20" s="14"/>
    </row>
    <row r="21" spans="1:9" s="5" customFormat="1" ht="6.9" customHeight="1" thickBot="1" x14ac:dyDescent="0.3">
      <c r="A21" s="11"/>
      <c r="B21" s="11"/>
      <c r="C21" s="10"/>
      <c r="D21" s="10"/>
      <c r="E21" s="15"/>
      <c r="F21" s="15"/>
      <c r="G21" s="15"/>
      <c r="H21" s="17" t="s">
        <v>25</v>
      </c>
      <c r="I21" s="17"/>
    </row>
    <row r="22" spans="1:9" s="5" customFormat="1" ht="15" customHeight="1" thickBot="1" x14ac:dyDescent="0.3">
      <c r="A22" s="11" t="s">
        <v>13</v>
      </c>
      <c r="B22" s="11"/>
      <c r="C22" s="10"/>
      <c r="D22" s="10"/>
      <c r="E22" s="12"/>
      <c r="F22" s="12"/>
      <c r="G22" s="13">
        <f>E20+E22-F20-F22</f>
        <v>0</v>
      </c>
      <c r="H22" s="14" t="str">
        <f>IF(G22=0,"",H21)</f>
        <v/>
      </c>
      <c r="I22" s="14" t="str">
        <f>IF(G22=0,"",I23)</f>
        <v/>
      </c>
    </row>
    <row r="23" spans="1:9" s="5" customFormat="1" ht="6.9" customHeight="1" thickBot="1" x14ac:dyDescent="0.3">
      <c r="A23" s="11"/>
      <c r="B23" s="11"/>
      <c r="C23" s="10"/>
      <c r="D23" s="10"/>
      <c r="E23" s="15"/>
      <c r="F23" s="15"/>
      <c r="G23" s="15"/>
      <c r="H23" s="17" t="str">
        <f>IF(G24&gt;0,"B 112.01","900.400.03")</f>
        <v>900.400.03</v>
      </c>
      <c r="I23" s="17" t="s">
        <v>37</v>
      </c>
    </row>
    <row r="24" spans="1:9" s="5" customFormat="1" ht="15" customHeight="1" thickBot="1" x14ac:dyDescent="0.3">
      <c r="A24" s="11" t="s">
        <v>14</v>
      </c>
      <c r="B24" s="11"/>
      <c r="C24" s="10"/>
      <c r="D24" s="10"/>
      <c r="E24" s="12"/>
      <c r="F24" s="12"/>
      <c r="G24" s="13">
        <f>E24-F24+E26-F26</f>
        <v>0</v>
      </c>
      <c r="H24" s="14" t="str">
        <f>IF(G24=0,"",H21)</f>
        <v/>
      </c>
      <c r="I24" s="14" t="str">
        <f>IF(G24=0,"",I25)</f>
        <v/>
      </c>
    </row>
    <row r="25" spans="1:9" s="5" customFormat="1" ht="6.9" customHeight="1" thickBot="1" x14ac:dyDescent="0.3">
      <c r="A25" s="11"/>
      <c r="B25" s="11"/>
      <c r="C25" s="10"/>
      <c r="D25" s="10"/>
      <c r="E25" s="15"/>
      <c r="F25" s="15"/>
      <c r="G25" s="15"/>
      <c r="H25" s="17" t="str">
        <f>IF(G26&gt;0,"B 112.01","020.436.05")</f>
        <v>020.436.05</v>
      </c>
      <c r="I25" s="17" t="s">
        <v>3</v>
      </c>
    </row>
    <row r="26" spans="1:9" s="5" customFormat="1" ht="15" customHeight="1" thickBot="1" x14ac:dyDescent="0.3">
      <c r="A26" s="11" t="s">
        <v>15</v>
      </c>
      <c r="B26" s="11"/>
      <c r="C26" s="10"/>
      <c r="D26" s="10"/>
      <c r="E26" s="12"/>
      <c r="F26" s="12"/>
      <c r="G26" s="13"/>
      <c r="H26" s="14" t="str">
        <f>IF(G26=0,"",H21)</f>
        <v/>
      </c>
      <c r="I26" s="14" t="str">
        <f>IF(G26=0,"",I25)</f>
        <v/>
      </c>
    </row>
    <row r="27" spans="1:9" s="5" customFormat="1" ht="15.6" x14ac:dyDescent="0.25">
      <c r="A27" s="11"/>
      <c r="B27" s="11"/>
      <c r="C27" s="10"/>
      <c r="D27" s="10"/>
      <c r="E27" s="15"/>
      <c r="F27" s="15"/>
      <c r="G27" s="15"/>
      <c r="H27" s="8"/>
      <c r="I27" s="8"/>
    </row>
    <row r="28" spans="1:9" s="5" customFormat="1" ht="15.6" x14ac:dyDescent="0.25">
      <c r="A28" s="9" t="s">
        <v>22</v>
      </c>
      <c r="B28" s="9"/>
      <c r="C28" s="10"/>
      <c r="D28" s="10"/>
      <c r="E28" s="13">
        <f>SUM(E20:E26)</f>
        <v>0</v>
      </c>
      <c r="F28" s="13">
        <f>SUM(F20:F26)</f>
        <v>0</v>
      </c>
      <c r="G28" s="13">
        <f>E28-F28</f>
        <v>0</v>
      </c>
      <c r="H28" s="8"/>
      <c r="I28" s="8"/>
    </row>
    <row r="29" spans="1:9" s="5" customFormat="1" ht="15" customHeight="1" x14ac:dyDescent="0.25">
      <c r="A29" s="11"/>
      <c r="B29" s="11"/>
      <c r="C29" s="10"/>
      <c r="D29" s="10"/>
      <c r="E29" s="15"/>
      <c r="F29" s="15"/>
      <c r="G29" s="15"/>
      <c r="H29" s="8"/>
      <c r="I29" s="8"/>
    </row>
    <row r="30" spans="1:9" s="5" customFormat="1" ht="15.6" x14ac:dyDescent="0.25">
      <c r="A30" s="18" t="s">
        <v>16</v>
      </c>
      <c r="B30" s="18"/>
      <c r="C30" s="10"/>
      <c r="D30" s="10"/>
      <c r="E30" s="13">
        <f>E28+E16</f>
        <v>0</v>
      </c>
      <c r="F30" s="13">
        <f>F28+F16</f>
        <v>0</v>
      </c>
      <c r="G30" s="13">
        <f>E30-F30</f>
        <v>0</v>
      </c>
      <c r="H30" s="8"/>
      <c r="I30" s="8"/>
    </row>
    <row r="31" spans="1:9" s="5" customFormat="1" ht="15" customHeight="1" x14ac:dyDescent="0.25">
      <c r="A31" s="11"/>
      <c r="B31" s="11"/>
      <c r="C31" s="10"/>
      <c r="D31" s="10"/>
      <c r="E31" s="15"/>
      <c r="F31" s="15"/>
      <c r="G31" s="15"/>
      <c r="H31" s="8"/>
      <c r="I31" s="8"/>
    </row>
    <row r="32" spans="1:9" s="5" customFormat="1" ht="15" customHeight="1" x14ac:dyDescent="0.25">
      <c r="A32" s="9" t="s">
        <v>26</v>
      </c>
      <c r="B32" s="9"/>
      <c r="C32" s="10"/>
      <c r="D32" s="10"/>
      <c r="E32" s="15"/>
      <c r="F32" s="15"/>
      <c r="G32" s="15"/>
      <c r="H32" s="8"/>
      <c r="I32" s="8"/>
    </row>
    <row r="33" spans="1:9" s="5" customFormat="1" ht="6.9" customHeight="1" thickBot="1" x14ac:dyDescent="0.3">
      <c r="A33" s="11"/>
      <c r="B33" s="11"/>
      <c r="C33" s="10"/>
      <c r="D33" s="10"/>
      <c r="E33" s="15"/>
      <c r="F33" s="15"/>
      <c r="G33" s="13"/>
      <c r="H33" s="17"/>
      <c r="I33" s="17"/>
    </row>
    <row r="34" spans="1:9" s="5" customFormat="1" ht="16.2" thickBot="1" x14ac:dyDescent="0.3">
      <c r="A34" s="11" t="s">
        <v>17</v>
      </c>
      <c r="B34" s="11"/>
      <c r="C34" s="10"/>
      <c r="D34" s="10"/>
      <c r="E34" s="12"/>
      <c r="F34" s="12"/>
      <c r="G34" s="13">
        <f>E34-F34</f>
        <v>0</v>
      </c>
      <c r="H34" s="8"/>
      <c r="I34" s="8"/>
    </row>
    <row r="35" spans="1:9" s="5" customFormat="1" ht="6.9" customHeight="1" thickBot="1" x14ac:dyDescent="0.3">
      <c r="A35" s="11"/>
      <c r="B35" s="11"/>
      <c r="C35" s="10"/>
      <c r="D35" s="10"/>
      <c r="E35" s="15"/>
      <c r="F35" s="15"/>
      <c r="G35" s="13"/>
      <c r="H35" s="17"/>
      <c r="I35" s="17"/>
    </row>
    <row r="36" spans="1:9" s="5" customFormat="1" ht="16.2" thickBot="1" x14ac:dyDescent="0.3">
      <c r="A36" s="11" t="s">
        <v>27</v>
      </c>
      <c r="B36" s="11"/>
      <c r="C36" s="10"/>
      <c r="D36" s="10"/>
      <c r="E36" s="12"/>
      <c r="F36" s="12"/>
      <c r="G36" s="13">
        <f>E36-F36</f>
        <v>0</v>
      </c>
      <c r="H36" s="8"/>
      <c r="I36" s="8"/>
    </row>
    <row r="37" spans="1:9" s="5" customFormat="1" ht="15.6" x14ac:dyDescent="0.25">
      <c r="A37" s="11"/>
      <c r="B37" s="11"/>
      <c r="C37" s="10"/>
      <c r="D37" s="10"/>
      <c r="E37" s="19"/>
      <c r="F37" s="19"/>
      <c r="G37" s="13"/>
      <c r="H37" s="8"/>
      <c r="I37" s="8"/>
    </row>
    <row r="38" spans="1:9" s="5" customFormat="1" ht="15.6" x14ac:dyDescent="0.25">
      <c r="A38" s="9" t="s">
        <v>28</v>
      </c>
      <c r="B38" s="9"/>
      <c r="C38" s="10"/>
      <c r="D38" s="10"/>
      <c r="E38" s="19">
        <f>SUM(E34:E36)</f>
        <v>0</v>
      </c>
      <c r="F38" s="19">
        <f>SUM(F34:F36)</f>
        <v>0</v>
      </c>
      <c r="G38" s="13">
        <f>E38-F38</f>
        <v>0</v>
      </c>
      <c r="H38" s="14" t="s">
        <v>50</v>
      </c>
      <c r="I38" s="14" t="s">
        <v>25</v>
      </c>
    </row>
    <row r="39" spans="1:9" s="5" customFormat="1" ht="15.6" x14ac:dyDescent="0.25">
      <c r="A39" s="11"/>
      <c r="B39" s="11"/>
      <c r="C39" s="10"/>
      <c r="D39" s="10"/>
      <c r="E39" s="15"/>
      <c r="F39" s="15"/>
      <c r="G39" s="15"/>
      <c r="H39" s="8"/>
      <c r="I39" s="8"/>
    </row>
    <row r="40" spans="1:9" s="5" customFormat="1" ht="15.6" x14ac:dyDescent="0.25">
      <c r="A40" s="9" t="s">
        <v>23</v>
      </c>
      <c r="B40" s="9"/>
      <c r="C40" s="10"/>
      <c r="D40" s="10"/>
      <c r="E40" s="15"/>
      <c r="F40" s="15"/>
      <c r="G40" s="15"/>
      <c r="H40" s="8"/>
      <c r="I40" s="8"/>
    </row>
    <row r="41" spans="1:9" s="5" customFormat="1" ht="6.9" customHeight="1" thickBot="1" x14ac:dyDescent="0.3">
      <c r="A41" s="11"/>
      <c r="B41" s="11"/>
      <c r="C41" s="10"/>
      <c r="D41" s="10"/>
      <c r="E41" s="15"/>
      <c r="F41" s="15"/>
      <c r="G41" s="15"/>
      <c r="H41" s="17" t="str">
        <f>IF(G42&gt;0,"900.330.00","B 112.04")</f>
        <v>B 112.04</v>
      </c>
      <c r="I41" s="17" t="str">
        <f>IF(G42&lt;0,"900.330.00","B 112.04")</f>
        <v>B 112.04</v>
      </c>
    </row>
    <row r="42" spans="1:9" s="5" customFormat="1" ht="15" customHeight="1" thickBot="1" x14ac:dyDescent="0.3">
      <c r="A42" s="11" t="s">
        <v>18</v>
      </c>
      <c r="B42" s="11"/>
      <c r="C42" s="10"/>
      <c r="D42" s="10"/>
      <c r="E42" s="12">
        <v>0</v>
      </c>
      <c r="F42" s="12">
        <v>0</v>
      </c>
      <c r="G42" s="13">
        <f>E42-F42</f>
        <v>0</v>
      </c>
      <c r="H42" s="14" t="str">
        <f>IF(G42=0,"",I41)</f>
        <v/>
      </c>
      <c r="I42" s="14" t="str">
        <f>IF(G42=0,"",H41)</f>
        <v/>
      </c>
    </row>
    <row r="43" spans="1:9" s="5" customFormat="1" ht="6.9" customHeight="1" thickBot="1" x14ac:dyDescent="0.3">
      <c r="A43" s="11"/>
      <c r="B43" s="11"/>
      <c r="C43" s="10"/>
      <c r="D43" s="10"/>
      <c r="E43" s="15"/>
      <c r="F43" s="15"/>
      <c r="G43" s="15"/>
      <c r="H43" s="17" t="str">
        <f>IF(G44&lt;0,"900.329.02","B 112.04")</f>
        <v>B 112.04</v>
      </c>
      <c r="I43" s="17" t="str">
        <f>IF(G44&gt;0,"900.421.02","B 112.04")</f>
        <v>B 112.04</v>
      </c>
    </row>
    <row r="44" spans="1:9" s="5" customFormat="1" ht="15" customHeight="1" thickBot="1" x14ac:dyDescent="0.3">
      <c r="A44" s="11" t="s">
        <v>19</v>
      </c>
      <c r="B44" s="11"/>
      <c r="C44" s="10"/>
      <c r="D44" s="10"/>
      <c r="E44" s="12">
        <v>0</v>
      </c>
      <c r="F44" s="12">
        <v>0</v>
      </c>
      <c r="G44" s="13">
        <f>E44-F44</f>
        <v>0</v>
      </c>
      <c r="H44" s="14" t="str">
        <f>IF(G44=0,"",H43)</f>
        <v/>
      </c>
      <c r="I44" s="14" t="str">
        <f>IF(G44=0,"",I43)</f>
        <v/>
      </c>
    </row>
    <row r="45" spans="1:9" s="5" customFormat="1" ht="6.9" customHeight="1" thickBot="1" x14ac:dyDescent="0.3">
      <c r="A45" s="11"/>
      <c r="B45" s="11"/>
      <c r="C45" s="10"/>
      <c r="D45" s="10"/>
      <c r="E45" s="15"/>
      <c r="F45" s="15"/>
      <c r="G45" s="15"/>
      <c r="H45" s="17" t="str">
        <f>IF(G46&lt;0,"900.330.02","B 112.04")</f>
        <v>B 112.04</v>
      </c>
      <c r="I45" s="17" t="str">
        <f>IF(G46&gt;0,"900.405.10","B 112.04")</f>
        <v>B 112.04</v>
      </c>
    </row>
    <row r="46" spans="1:9" s="5" customFormat="1" ht="15" customHeight="1" thickBot="1" x14ac:dyDescent="0.3">
      <c r="A46" s="11" t="s">
        <v>20</v>
      </c>
      <c r="B46" s="11"/>
      <c r="C46" s="10"/>
      <c r="D46" s="10"/>
      <c r="E46" s="12"/>
      <c r="F46" s="12"/>
      <c r="G46" s="13">
        <f>E46-F46</f>
        <v>0</v>
      </c>
      <c r="H46" s="17" t="str">
        <f>H45</f>
        <v>B 112.04</v>
      </c>
      <c r="I46" s="17" t="str">
        <f>I45</f>
        <v>B 112.04</v>
      </c>
    </row>
    <row r="47" spans="1:9" s="5" customFormat="1" ht="6.9" customHeight="1" x14ac:dyDescent="0.25">
      <c r="A47" s="11"/>
      <c r="B47" s="11"/>
      <c r="C47" s="10"/>
      <c r="D47" s="10"/>
      <c r="E47" s="15"/>
      <c r="F47" s="15"/>
      <c r="G47" s="15"/>
      <c r="H47" s="17"/>
      <c r="I47" s="17"/>
    </row>
    <row r="48" spans="1:9" s="5" customFormat="1" ht="12.75" customHeight="1" x14ac:dyDescent="0.25">
      <c r="A48" s="11"/>
      <c r="B48" s="11"/>
      <c r="C48" s="10"/>
      <c r="D48" s="10"/>
      <c r="E48" s="15"/>
      <c r="F48" s="15"/>
      <c r="G48" s="13"/>
      <c r="H48" s="14"/>
      <c r="I48" s="14"/>
    </row>
    <row r="49" spans="1:9" s="5" customFormat="1" ht="15.6" x14ac:dyDescent="0.25">
      <c r="A49" s="9" t="s">
        <v>21</v>
      </c>
      <c r="B49" s="9"/>
      <c r="C49" s="10"/>
      <c r="D49" s="10"/>
      <c r="E49" s="13">
        <f>SUM(E42:E46)</f>
        <v>0</v>
      </c>
      <c r="F49" s="13">
        <f>SUM(F42:F47)</f>
        <v>0</v>
      </c>
      <c r="G49" s="13">
        <f>E49-F49</f>
        <v>0</v>
      </c>
      <c r="H49" s="14"/>
      <c r="I49" s="14"/>
    </row>
    <row r="50" spans="1:9" s="5" customFormat="1" ht="15" customHeight="1" x14ac:dyDescent="0.25">
      <c r="A50" s="11"/>
      <c r="B50" s="11"/>
      <c r="C50" s="10"/>
      <c r="D50" s="10"/>
      <c r="E50" s="13"/>
      <c r="F50" s="13"/>
      <c r="G50" s="13"/>
      <c r="H50" s="14"/>
      <c r="I50" s="14"/>
    </row>
    <row r="51" spans="1:9" s="5" customFormat="1" ht="15" customHeight="1" x14ac:dyDescent="0.25">
      <c r="A51" s="18" t="s">
        <v>24</v>
      </c>
      <c r="B51" s="18"/>
      <c r="C51" s="10"/>
      <c r="D51" s="10"/>
      <c r="E51" s="13">
        <f>E38+E49</f>
        <v>0</v>
      </c>
      <c r="F51" s="13">
        <f>F38+F49</f>
        <v>0</v>
      </c>
      <c r="G51" s="13">
        <f>G38+G49</f>
        <v>0</v>
      </c>
      <c r="H51" s="8"/>
      <c r="I51" s="8"/>
    </row>
    <row r="52" spans="1:9" s="5" customFormat="1" ht="15" customHeight="1" x14ac:dyDescent="0.25">
      <c r="A52" s="11"/>
      <c r="B52" s="11"/>
      <c r="C52" s="10"/>
      <c r="D52" s="10"/>
      <c r="E52" s="13"/>
      <c r="F52" s="13"/>
      <c r="G52" s="13"/>
      <c r="H52" s="14"/>
      <c r="I52" s="14"/>
    </row>
    <row r="53" spans="1:9" s="5" customFormat="1" ht="15.6" x14ac:dyDescent="0.25">
      <c r="A53" s="11" t="s">
        <v>10</v>
      </c>
      <c r="B53" s="11"/>
      <c r="C53" s="10"/>
      <c r="D53" s="10"/>
      <c r="E53" s="13">
        <f>E30+E51</f>
        <v>0</v>
      </c>
      <c r="F53" s="13">
        <f>F30+F51</f>
        <v>0</v>
      </c>
      <c r="G53" s="13">
        <f>G30+G51</f>
        <v>0</v>
      </c>
      <c r="H53" s="8"/>
      <c r="I53" s="8"/>
    </row>
    <row r="54" spans="1:9" s="5" customFormat="1" ht="16.2" thickBot="1" x14ac:dyDescent="0.3">
      <c r="A54" s="10"/>
      <c r="B54" s="10"/>
      <c r="C54" s="10"/>
      <c r="D54" s="10"/>
      <c r="E54" s="15"/>
      <c r="F54" s="15"/>
      <c r="G54" s="15"/>
      <c r="H54" s="20" t="s">
        <v>25</v>
      </c>
      <c r="I54" s="20" t="s">
        <v>3</v>
      </c>
    </row>
    <row r="55" spans="1:9" s="5" customFormat="1" ht="16.2" thickBot="1" x14ac:dyDescent="0.3">
      <c r="A55" s="21" t="s">
        <v>29</v>
      </c>
      <c r="B55" s="21"/>
      <c r="C55" s="10"/>
      <c r="D55" s="10"/>
      <c r="E55" s="12"/>
      <c r="F55" s="12"/>
      <c r="G55" s="13">
        <f>E55-F55</f>
        <v>0</v>
      </c>
      <c r="H55" s="14" t="str">
        <f>IF(G55=0,"",H54)</f>
        <v/>
      </c>
      <c r="I55" s="14" t="str">
        <f>IF(G55=0,"",I54)</f>
        <v/>
      </c>
    </row>
    <row r="56" spans="1:9" s="5" customFormat="1" ht="15.6" x14ac:dyDescent="0.25">
      <c r="A56" s="10"/>
      <c r="B56" s="10"/>
      <c r="C56" s="10"/>
      <c r="D56" s="10"/>
      <c r="E56" s="15"/>
      <c r="F56" s="15"/>
      <c r="G56" s="15"/>
      <c r="H56" s="8"/>
      <c r="I56" s="8"/>
    </row>
    <row r="57" spans="1:9" s="5" customFormat="1" ht="15.6" x14ac:dyDescent="0.25">
      <c r="A57" s="22"/>
      <c r="B57" s="22"/>
      <c r="C57" s="11"/>
      <c r="D57" s="11" t="s">
        <v>30</v>
      </c>
      <c r="E57" s="10"/>
      <c r="F57" s="15"/>
      <c r="G57" s="13">
        <f>SUM(G53:G55)</f>
        <v>0</v>
      </c>
      <c r="H57" s="8"/>
      <c r="I57" s="8"/>
    </row>
    <row r="58" spans="1:9" s="5" customFormat="1" ht="6.9" customHeight="1" thickBot="1" x14ac:dyDescent="0.3">
      <c r="A58" s="11"/>
      <c r="B58" s="11"/>
      <c r="C58" s="10"/>
      <c r="D58" s="10"/>
      <c r="E58" s="15"/>
      <c r="F58" s="15"/>
      <c r="G58" s="15"/>
      <c r="H58" s="17"/>
      <c r="I58" s="17"/>
    </row>
    <row r="59" spans="1:9" s="5" customFormat="1" ht="16.2" thickBot="1" x14ac:dyDescent="0.3">
      <c r="A59" s="22"/>
      <c r="B59" s="22"/>
      <c r="C59" s="11"/>
      <c r="D59" s="11" t="s">
        <v>31</v>
      </c>
      <c r="E59" s="10"/>
      <c r="F59" s="15"/>
      <c r="G59" s="12"/>
      <c r="H59" s="20" t="s">
        <v>49</v>
      </c>
      <c r="I59" s="8"/>
    </row>
    <row r="60" spans="1:9" s="5" customFormat="1" ht="6.9" customHeight="1" x14ac:dyDescent="0.25">
      <c r="A60" s="11"/>
      <c r="B60" s="11"/>
      <c r="C60" s="10"/>
      <c r="D60" s="10"/>
      <c r="E60" s="15"/>
      <c r="F60" s="15"/>
      <c r="G60" s="13"/>
      <c r="H60" s="17" t="s">
        <v>25</v>
      </c>
      <c r="I60" s="17" t="s">
        <v>55</v>
      </c>
    </row>
    <row r="61" spans="1:9" s="5" customFormat="1" ht="15.6" x14ac:dyDescent="0.25">
      <c r="A61" s="22"/>
      <c r="B61" s="22"/>
      <c r="C61" s="11"/>
      <c r="D61" s="11" t="s">
        <v>32</v>
      </c>
      <c r="E61" s="10"/>
      <c r="F61" s="15"/>
      <c r="G61" s="13">
        <f>-G36</f>
        <v>0</v>
      </c>
      <c r="H61" s="14" t="str">
        <f>IF(G61&gt;0,H60,H59)</f>
        <v>900.330.02</v>
      </c>
      <c r="I61" s="14" t="str">
        <f>IF(G61&gt;0,I60,H60)</f>
        <v>B 112.04</v>
      </c>
    </row>
    <row r="62" spans="1:9" s="5" customFormat="1" ht="6.9" customHeight="1" thickBot="1" x14ac:dyDescent="0.3">
      <c r="A62" s="11"/>
      <c r="B62" s="11"/>
      <c r="C62" s="10"/>
      <c r="D62" s="10"/>
      <c r="E62" s="15"/>
      <c r="F62" s="15"/>
      <c r="G62" s="15"/>
      <c r="H62" s="17" t="str">
        <f>IF(G38&lt;0,"900.330.02","B 112.04")</f>
        <v>B 112.04</v>
      </c>
      <c r="I62" s="17" t="str">
        <f>IF(G38&gt;0,"B 111.03","B 112.04")</f>
        <v>B 112.04</v>
      </c>
    </row>
    <row r="63" spans="1:9" s="5" customFormat="1" ht="16.8" thickTop="1" thickBot="1" x14ac:dyDescent="0.3">
      <c r="A63" s="22"/>
      <c r="B63" s="22"/>
      <c r="C63" s="11"/>
      <c r="D63" s="11" t="s">
        <v>33</v>
      </c>
      <c r="E63" s="10"/>
      <c r="F63" s="15"/>
      <c r="G63" s="23">
        <f>SUM(G57:G61)</f>
        <v>0</v>
      </c>
      <c r="H63" s="8"/>
      <c r="I63" s="8"/>
    </row>
    <row r="64" spans="1:9" ht="14.4" thickTop="1" x14ac:dyDescent="0.3">
      <c r="D64" s="25"/>
      <c r="E64" s="25"/>
    </row>
    <row r="65" spans="1:9" x14ac:dyDescent="0.3">
      <c r="D65" s="25"/>
      <c r="E65" s="25"/>
    </row>
    <row r="66" spans="1:9" x14ac:dyDescent="0.3">
      <c r="D66" s="25"/>
      <c r="E66" s="25"/>
    </row>
    <row r="67" spans="1:9" x14ac:dyDescent="0.3">
      <c r="D67" s="25"/>
      <c r="E67" s="25"/>
    </row>
    <row r="68" spans="1:9" ht="18" x14ac:dyDescent="0.35">
      <c r="A68" s="27" t="s">
        <v>42</v>
      </c>
      <c r="B68" s="28"/>
      <c r="D68" s="29" t="s">
        <v>43</v>
      </c>
      <c r="E68" s="25"/>
    </row>
    <row r="69" spans="1:9" x14ac:dyDescent="0.3">
      <c r="D69" s="25"/>
      <c r="E69" s="25"/>
    </row>
    <row r="70" spans="1:9" s="5" customFormat="1" ht="24.9" customHeight="1" x14ac:dyDescent="0.25">
      <c r="A70" s="30" t="s">
        <v>44</v>
      </c>
      <c r="B70" s="87" t="s">
        <v>35</v>
      </c>
      <c r="C70" s="87"/>
      <c r="D70" s="87"/>
      <c r="E70" s="30" t="s">
        <v>1</v>
      </c>
      <c r="F70" s="30" t="s">
        <v>2</v>
      </c>
      <c r="G70" s="30" t="s">
        <v>45</v>
      </c>
      <c r="H70" s="8"/>
      <c r="I70" s="8"/>
    </row>
    <row r="71" spans="1:9" s="10" customFormat="1" ht="9.9" customHeight="1" x14ac:dyDescent="0.3">
      <c r="A71" s="31"/>
      <c r="B71" s="32"/>
      <c r="C71" s="33"/>
      <c r="D71" s="33"/>
      <c r="E71" s="13"/>
      <c r="H71" s="34"/>
      <c r="I71" s="34"/>
    </row>
    <row r="72" spans="1:9" s="5" customFormat="1" ht="24.9" customHeight="1" x14ac:dyDescent="0.25">
      <c r="A72" s="35">
        <v>42369</v>
      </c>
      <c r="B72" s="9" t="s">
        <v>58</v>
      </c>
      <c r="C72" s="36"/>
      <c r="D72" s="37"/>
      <c r="E72" s="38" t="str">
        <f>IF(G12&gt;0,H15,I13)</f>
        <v>900.330.02</v>
      </c>
      <c r="F72" s="38" t="str">
        <f>I16</f>
        <v>B 112.04</v>
      </c>
      <c r="G72" s="39">
        <f>IF(G16&lt;0,H17,G16)</f>
        <v>0</v>
      </c>
      <c r="H72" s="8"/>
      <c r="I72" s="8"/>
    </row>
    <row r="73" spans="1:9" s="10" customFormat="1" ht="9.75" customHeight="1" x14ac:dyDescent="0.3">
      <c r="A73" s="31"/>
      <c r="B73" s="32"/>
      <c r="C73" s="33"/>
      <c r="D73" s="33"/>
      <c r="E73" s="13"/>
      <c r="H73" s="34"/>
      <c r="I73" s="34"/>
    </row>
    <row r="74" spans="1:9" s="5" customFormat="1" ht="24.9" customHeight="1" x14ac:dyDescent="0.25">
      <c r="A74" s="35">
        <f>A72</f>
        <v>42369</v>
      </c>
      <c r="B74" s="9" t="s">
        <v>46</v>
      </c>
      <c r="C74" s="36"/>
      <c r="D74" s="37"/>
      <c r="E74" s="38" t="str">
        <f>H22</f>
        <v/>
      </c>
      <c r="F74" s="38" t="str">
        <f>I22</f>
        <v/>
      </c>
      <c r="G74" s="39">
        <f>G22</f>
        <v>0</v>
      </c>
      <c r="H74" s="8"/>
      <c r="I74" s="8"/>
    </row>
    <row r="75" spans="1:9" s="10" customFormat="1" ht="9.75" customHeight="1" x14ac:dyDescent="0.3">
      <c r="A75" s="31"/>
      <c r="B75" s="32"/>
      <c r="C75" s="33"/>
      <c r="D75" s="33"/>
      <c r="E75" s="13"/>
      <c r="H75" s="34"/>
      <c r="I75" s="34"/>
    </row>
    <row r="76" spans="1:9" s="5" customFormat="1" ht="24.9" customHeight="1" x14ac:dyDescent="0.25">
      <c r="A76" s="35">
        <f>A74</f>
        <v>42369</v>
      </c>
      <c r="B76" s="9" t="s">
        <v>53</v>
      </c>
      <c r="C76" s="36"/>
      <c r="D76" s="37"/>
      <c r="E76" s="38" t="str">
        <f>H24</f>
        <v/>
      </c>
      <c r="F76" s="38" t="str">
        <f>I24</f>
        <v/>
      </c>
      <c r="G76" s="39">
        <f>G24</f>
        <v>0</v>
      </c>
      <c r="H76" s="8"/>
      <c r="I76" s="8"/>
    </row>
    <row r="77" spans="1:9" s="10" customFormat="1" ht="9.75" customHeight="1" x14ac:dyDescent="0.3">
      <c r="A77" s="31"/>
      <c r="B77" s="32"/>
      <c r="C77" s="33"/>
      <c r="D77" s="33"/>
      <c r="E77" s="13"/>
      <c r="H77" s="34"/>
      <c r="I77" s="34"/>
    </row>
    <row r="78" spans="1:9" s="5" customFormat="1" ht="24.9" customHeight="1" x14ac:dyDescent="0.25">
      <c r="A78" s="35">
        <f>A76</f>
        <v>42369</v>
      </c>
      <c r="B78" s="9" t="s">
        <v>32</v>
      </c>
      <c r="C78" s="36"/>
      <c r="D78" s="37"/>
      <c r="E78" s="38" t="str">
        <f>H61</f>
        <v>900.330.02</v>
      </c>
      <c r="F78" s="38" t="str">
        <f>I61</f>
        <v>B 112.04</v>
      </c>
      <c r="G78" s="39">
        <f>IF(H78&gt;0,H78,-H78)</f>
        <v>0</v>
      </c>
      <c r="H78" s="40">
        <f>G61</f>
        <v>0</v>
      </c>
      <c r="I78" s="8"/>
    </row>
    <row r="79" spans="1:9" s="10" customFormat="1" ht="9.75" customHeight="1" x14ac:dyDescent="0.3">
      <c r="A79" s="31"/>
      <c r="B79" s="32"/>
      <c r="C79" s="33"/>
      <c r="D79" s="33"/>
      <c r="E79" s="13"/>
      <c r="H79" s="34"/>
      <c r="I79" s="34"/>
    </row>
    <row r="80" spans="1:9" s="5" customFormat="1" ht="24.9" customHeight="1" x14ac:dyDescent="0.25">
      <c r="A80" s="35">
        <f>A78</f>
        <v>42369</v>
      </c>
      <c r="B80" s="9" t="s">
        <v>47</v>
      </c>
      <c r="C80" s="36"/>
      <c r="D80" s="37"/>
      <c r="E80" s="38" t="str">
        <f>H55</f>
        <v/>
      </c>
      <c r="F80" s="38" t="str">
        <f>I55</f>
        <v/>
      </c>
      <c r="G80" s="39">
        <f>G55</f>
        <v>0</v>
      </c>
      <c r="H80" s="8"/>
      <c r="I80" s="8"/>
    </row>
    <row r="81" spans="1:9" s="10" customFormat="1" ht="9.75" customHeight="1" x14ac:dyDescent="0.25">
      <c r="A81" s="31"/>
      <c r="B81" s="41" t="s">
        <v>59</v>
      </c>
      <c r="C81" s="33"/>
      <c r="D81" s="33"/>
      <c r="E81" s="42" t="s">
        <v>50</v>
      </c>
      <c r="F81" s="42" t="s">
        <v>25</v>
      </c>
      <c r="H81" s="34"/>
      <c r="I81" s="34"/>
    </row>
    <row r="82" spans="1:9" s="5" customFormat="1" ht="24.9" customHeight="1" x14ac:dyDescent="0.25">
      <c r="A82" s="35">
        <f>A80</f>
        <v>42369</v>
      </c>
      <c r="B82" s="9" t="str">
        <f>IF(G34&gt;0,B83,B81)</f>
        <v>Encaissements ISIS 2015</v>
      </c>
      <c r="C82" s="36"/>
      <c r="D82" s="37"/>
      <c r="E82" s="38" t="str">
        <f>IF(G38&gt;0,F81,E81)</f>
        <v>B  111.03</v>
      </c>
      <c r="F82" s="38" t="str">
        <f>IF(G38&gt;0,E81,F81)</f>
        <v>B 112.04</v>
      </c>
      <c r="G82" s="39">
        <f>IF(G38&gt;0,G38,-G38)</f>
        <v>0</v>
      </c>
      <c r="H82" s="8"/>
      <c r="I82" s="8"/>
    </row>
    <row r="83" spans="1:9" s="10" customFormat="1" ht="9.75" customHeight="1" x14ac:dyDescent="0.3">
      <c r="A83" s="31"/>
      <c r="B83" s="93" t="s">
        <v>60</v>
      </c>
      <c r="C83" s="93"/>
      <c r="D83" s="93"/>
      <c r="E83" s="13"/>
      <c r="H83" s="34"/>
      <c r="I83" s="34"/>
    </row>
    <row r="84" spans="1:9" s="5" customFormat="1" ht="24.9" customHeight="1" x14ac:dyDescent="0.25">
      <c r="A84" s="35">
        <f>A82</f>
        <v>42369</v>
      </c>
      <c r="B84" s="9" t="s">
        <v>18</v>
      </c>
      <c r="C84" s="36"/>
      <c r="D84" s="37"/>
      <c r="E84" s="38" t="str">
        <f>H42</f>
        <v/>
      </c>
      <c r="F84" s="38" t="str">
        <f>I42</f>
        <v/>
      </c>
      <c r="G84" s="39">
        <f>-G42</f>
        <v>0</v>
      </c>
      <c r="H84" s="8"/>
      <c r="I84" s="8"/>
    </row>
    <row r="85" spans="1:9" s="10" customFormat="1" ht="9.75" customHeight="1" x14ac:dyDescent="0.3">
      <c r="A85" s="31"/>
      <c r="B85" s="32"/>
      <c r="C85" s="33"/>
      <c r="D85" s="33"/>
      <c r="E85" s="13"/>
      <c r="H85" s="34"/>
      <c r="I85" s="34"/>
    </row>
    <row r="86" spans="1:9" s="5" customFormat="1" ht="24.9" customHeight="1" x14ac:dyDescent="0.25">
      <c r="A86" s="35">
        <f>A84</f>
        <v>42369</v>
      </c>
      <c r="B86" s="9" t="s">
        <v>19</v>
      </c>
      <c r="C86" s="36"/>
      <c r="D86" s="37"/>
      <c r="E86" s="38" t="str">
        <f>H44</f>
        <v/>
      </c>
      <c r="F86" s="38" t="str">
        <f>I44</f>
        <v/>
      </c>
      <c r="G86" s="39">
        <f>-G44</f>
        <v>0</v>
      </c>
      <c r="H86" s="8"/>
      <c r="I86" s="8"/>
    </row>
    <row r="87" spans="1:9" s="10" customFormat="1" ht="9.75" customHeight="1" x14ac:dyDescent="0.3">
      <c r="A87" s="31"/>
      <c r="B87" s="32"/>
      <c r="C87" s="33"/>
      <c r="D87" s="33"/>
      <c r="E87" s="13"/>
      <c r="H87" s="34"/>
      <c r="I87" s="34"/>
    </row>
    <row r="88" spans="1:9" s="5" customFormat="1" ht="24.9" customHeight="1" x14ac:dyDescent="0.25">
      <c r="A88" s="35">
        <f>A86</f>
        <v>42369</v>
      </c>
      <c r="B88" s="9" t="s">
        <v>20</v>
      </c>
      <c r="C88" s="36"/>
      <c r="D88" s="37"/>
      <c r="E88" s="38" t="str">
        <f>H46</f>
        <v>B 112.04</v>
      </c>
      <c r="F88" s="38" t="str">
        <f>I46</f>
        <v>B 112.04</v>
      </c>
      <c r="G88" s="39">
        <f>-G46</f>
        <v>0</v>
      </c>
      <c r="H88" s="8"/>
      <c r="I88" s="8"/>
    </row>
    <row r="89" spans="1:9" x14ac:dyDescent="0.3">
      <c r="D89" s="25"/>
      <c r="E89" s="25"/>
    </row>
    <row r="90" spans="1:9" ht="15.6" x14ac:dyDescent="0.3">
      <c r="A90" s="43"/>
      <c r="B90" s="43"/>
      <c r="C90" s="44"/>
      <c r="D90" s="44"/>
      <c r="E90" s="44"/>
    </row>
    <row r="91" spans="1:9" ht="15.6" x14ac:dyDescent="0.3">
      <c r="A91" s="45"/>
      <c r="B91" s="45"/>
      <c r="C91" s="44"/>
      <c r="D91" s="44"/>
      <c r="E91" s="44"/>
    </row>
    <row r="92" spans="1:9" ht="18" x14ac:dyDescent="0.3">
      <c r="A92" s="92" t="s">
        <v>51</v>
      </c>
      <c r="B92" s="92"/>
      <c r="C92" s="92"/>
      <c r="D92" s="92"/>
      <c r="E92" s="92"/>
      <c r="F92" s="92"/>
      <c r="G92" s="92"/>
    </row>
    <row r="93" spans="1:9" ht="16.2" thickBot="1" x14ac:dyDescent="0.35">
      <c r="A93" s="46"/>
      <c r="B93" s="45"/>
      <c r="C93" s="47"/>
      <c r="D93" s="47"/>
      <c r="E93" s="44"/>
    </row>
    <row r="94" spans="1:9" ht="24.9" customHeight="1" thickBot="1" x14ac:dyDescent="0.35">
      <c r="A94" s="48" t="s">
        <v>34</v>
      </c>
      <c r="B94" s="100" t="s">
        <v>35</v>
      </c>
      <c r="C94" s="101"/>
      <c r="D94" s="101"/>
      <c r="E94" s="48" t="s">
        <v>1</v>
      </c>
      <c r="F94" s="49" t="s">
        <v>2</v>
      </c>
      <c r="G94" s="50" t="s">
        <v>36</v>
      </c>
    </row>
    <row r="95" spans="1:9" s="59" customFormat="1" ht="9.9" customHeight="1" x14ac:dyDescent="0.3">
      <c r="A95" s="51"/>
      <c r="B95" s="52"/>
      <c r="C95" s="53"/>
      <c r="D95" s="54"/>
      <c r="E95" s="55"/>
      <c r="F95" s="56"/>
      <c r="G95" s="57"/>
      <c r="H95" s="58"/>
      <c r="I95" s="58"/>
    </row>
    <row r="96" spans="1:9" s="5" customFormat="1" ht="20.100000000000001" customHeight="1" x14ac:dyDescent="0.25">
      <c r="A96" s="51">
        <v>41640</v>
      </c>
      <c r="B96" s="90" t="s">
        <v>40</v>
      </c>
      <c r="C96" s="91"/>
      <c r="D96" s="91"/>
      <c r="E96" s="60"/>
      <c r="F96" s="56"/>
      <c r="G96" s="57"/>
      <c r="H96" s="8"/>
      <c r="I96" s="8"/>
    </row>
    <row r="97" spans="1:9" s="5" customFormat="1" ht="20.100000000000001" customHeight="1" x14ac:dyDescent="0.25">
      <c r="A97" s="51">
        <f>A72</f>
        <v>42369</v>
      </c>
      <c r="B97" s="90" t="str">
        <f>B72</f>
        <v>Impôt à la source 2015</v>
      </c>
      <c r="C97" s="91"/>
      <c r="D97" s="91"/>
      <c r="E97" s="55" t="str">
        <f>IF(G16&gt;0,G16,"")</f>
        <v/>
      </c>
      <c r="F97" s="55" t="str">
        <f>IF(G16&lt;0,-G16,"")</f>
        <v/>
      </c>
      <c r="G97" s="57"/>
      <c r="H97" s="8"/>
      <c r="I97" s="8"/>
    </row>
    <row r="98" spans="1:9" s="5" customFormat="1" ht="20.100000000000001" customHeight="1" x14ac:dyDescent="0.25">
      <c r="A98" s="51">
        <f t="shared" ref="A98:A105" si="0">A97</f>
        <v>42369</v>
      </c>
      <c r="B98" s="90" t="s">
        <v>46</v>
      </c>
      <c r="C98" s="91"/>
      <c r="D98" s="91"/>
      <c r="E98" s="55">
        <f>G22</f>
        <v>0</v>
      </c>
      <c r="F98" s="56"/>
      <c r="G98" s="57"/>
      <c r="H98" s="8"/>
      <c r="I98" s="8"/>
    </row>
    <row r="99" spans="1:9" s="5" customFormat="1" ht="20.100000000000001" customHeight="1" x14ac:dyDescent="0.25">
      <c r="A99" s="51">
        <f t="shared" si="0"/>
        <v>42369</v>
      </c>
      <c r="B99" s="90" t="s">
        <v>52</v>
      </c>
      <c r="C99" s="91"/>
      <c r="D99" s="91"/>
      <c r="E99" s="55">
        <f>G24</f>
        <v>0</v>
      </c>
      <c r="F99" s="56"/>
      <c r="G99" s="57"/>
      <c r="H99" s="8"/>
      <c r="I99" s="8"/>
    </row>
    <row r="100" spans="1:9" s="5" customFormat="1" ht="20.100000000000001" customHeight="1" x14ac:dyDescent="0.25">
      <c r="A100" s="51">
        <f t="shared" si="0"/>
        <v>42369</v>
      </c>
      <c r="B100" s="90" t="s">
        <v>32</v>
      </c>
      <c r="C100" s="91"/>
      <c r="D100" s="91"/>
      <c r="E100" s="55">
        <f>IF(G36&gt;0,"",-G36)</f>
        <v>0</v>
      </c>
      <c r="F100" s="56" t="str">
        <f>IF(G36&gt;0,G36,"")</f>
        <v/>
      </c>
      <c r="G100" s="57"/>
      <c r="H100" s="8"/>
      <c r="I100" s="8"/>
    </row>
    <row r="101" spans="1:9" s="5" customFormat="1" ht="20.100000000000001" customHeight="1" x14ac:dyDescent="0.25">
      <c r="A101" s="51">
        <f>A100</f>
        <v>42369</v>
      </c>
      <c r="B101" s="90" t="s">
        <v>41</v>
      </c>
      <c r="C101" s="91"/>
      <c r="D101" s="91"/>
      <c r="E101" s="55">
        <f>G80</f>
        <v>0</v>
      </c>
      <c r="F101" s="55"/>
      <c r="G101" s="57"/>
      <c r="H101" s="8"/>
      <c r="I101" s="8"/>
    </row>
    <row r="102" spans="1:9" s="5" customFormat="1" ht="20.100000000000001" customHeight="1" x14ac:dyDescent="0.25">
      <c r="A102" s="51">
        <f>A100</f>
        <v>42369</v>
      </c>
      <c r="B102" s="90" t="str">
        <f>B82</f>
        <v>Encaissements ISIS 2015</v>
      </c>
      <c r="C102" s="91"/>
      <c r="D102" s="91"/>
      <c r="E102" s="55">
        <f>IF(G38&lt;0,"",G38)</f>
        <v>0</v>
      </c>
      <c r="F102" s="55" t="str">
        <f>IF(G38&lt;0,-G38,"")</f>
        <v/>
      </c>
      <c r="G102" s="57"/>
      <c r="H102" s="8"/>
      <c r="I102" s="8"/>
    </row>
    <row r="103" spans="1:9" s="62" customFormat="1" ht="20.100000000000001" customHeight="1" x14ac:dyDescent="0.25">
      <c r="A103" s="51">
        <f>A102</f>
        <v>42369</v>
      </c>
      <c r="B103" s="90" t="s">
        <v>18</v>
      </c>
      <c r="C103" s="91"/>
      <c r="D103" s="91"/>
      <c r="E103" s="55"/>
      <c r="F103" s="55">
        <f>G84</f>
        <v>0</v>
      </c>
      <c r="G103" s="57"/>
      <c r="H103" s="61"/>
      <c r="I103" s="61"/>
    </row>
    <row r="104" spans="1:9" s="62" customFormat="1" ht="20.100000000000001" customHeight="1" x14ac:dyDescent="0.25">
      <c r="A104" s="51">
        <f t="shared" si="0"/>
        <v>42369</v>
      </c>
      <c r="B104" s="98" t="s">
        <v>19</v>
      </c>
      <c r="C104" s="99"/>
      <c r="D104" s="99"/>
      <c r="E104" s="55"/>
      <c r="F104" s="55">
        <f>G86</f>
        <v>0</v>
      </c>
      <c r="G104" s="57"/>
      <c r="H104" s="61"/>
      <c r="I104" s="61"/>
    </row>
    <row r="105" spans="1:9" s="62" customFormat="1" ht="20.100000000000001" customHeight="1" x14ac:dyDescent="0.25">
      <c r="A105" s="51">
        <f t="shared" si="0"/>
        <v>42369</v>
      </c>
      <c r="B105" s="98" t="s">
        <v>20</v>
      </c>
      <c r="C105" s="99"/>
      <c r="D105" s="99"/>
      <c r="E105" s="63" t="str">
        <f>IF(G46&gt;0,G46,"")</f>
        <v/>
      </c>
      <c r="F105" s="55">
        <f>G88</f>
        <v>0</v>
      </c>
      <c r="G105" s="57"/>
      <c r="H105" s="61"/>
      <c r="I105" s="61"/>
    </row>
    <row r="106" spans="1:9" s="59" customFormat="1" ht="9.9" customHeight="1" thickBot="1" x14ac:dyDescent="0.35">
      <c r="A106" s="64"/>
      <c r="B106" s="65"/>
      <c r="C106" s="66"/>
      <c r="D106" s="67"/>
      <c r="E106" s="68"/>
      <c r="F106" s="69"/>
      <c r="G106" s="70"/>
      <c r="H106" s="58"/>
      <c r="I106" s="58"/>
    </row>
    <row r="107" spans="1:9" s="59" customFormat="1" ht="24.9" customHeight="1" thickTop="1" thickBot="1" x14ac:dyDescent="0.35">
      <c r="A107" s="71"/>
      <c r="B107" s="72"/>
      <c r="C107" s="88"/>
      <c r="D107" s="89"/>
      <c r="E107" s="73">
        <f>SUM(E96:E106)</f>
        <v>0</v>
      </c>
      <c r="F107" s="73">
        <f>SUM(F97:F106)</f>
        <v>0</v>
      </c>
      <c r="G107" s="74">
        <f>E107-F107</f>
        <v>0</v>
      </c>
      <c r="H107" s="58"/>
      <c r="I107" s="58"/>
    </row>
    <row r="108" spans="1:9" s="59" customFormat="1" ht="15" thickTop="1" x14ac:dyDescent="0.3">
      <c r="A108" s="75"/>
      <c r="B108" s="76"/>
      <c r="C108" s="77"/>
      <c r="D108" s="78"/>
      <c r="E108" s="79"/>
      <c r="F108" s="79"/>
      <c r="G108" s="80"/>
      <c r="H108" s="58"/>
      <c r="I108" s="58"/>
    </row>
    <row r="109" spans="1:9" ht="15.75" customHeight="1" x14ac:dyDescent="0.3">
      <c r="E109" s="94" t="s">
        <v>48</v>
      </c>
      <c r="F109" s="94"/>
      <c r="G109" s="81">
        <f>-G63</f>
        <v>0</v>
      </c>
    </row>
    <row r="110" spans="1:9" ht="16.2" thickBot="1" x14ac:dyDescent="0.35">
      <c r="E110" s="82"/>
      <c r="F110" s="83"/>
      <c r="G110" s="84"/>
    </row>
    <row r="111" spans="1:9" ht="16.2" thickBot="1" x14ac:dyDescent="0.35">
      <c r="E111" s="82"/>
      <c r="F111" s="82"/>
      <c r="G111" s="85">
        <f>SUM(G107:G110)</f>
        <v>0</v>
      </c>
    </row>
  </sheetData>
  <sheetProtection sheet="1" objects="1" scenarios="1"/>
  <mergeCells count="18">
    <mergeCell ref="E109:F109"/>
    <mergeCell ref="A4:D4"/>
    <mergeCell ref="B102:D102"/>
    <mergeCell ref="B103:D103"/>
    <mergeCell ref="B104:D104"/>
    <mergeCell ref="B105:D105"/>
    <mergeCell ref="B70:D70"/>
    <mergeCell ref="B96:D96"/>
    <mergeCell ref="B97:D97"/>
    <mergeCell ref="B94:D94"/>
    <mergeCell ref="F1:G1"/>
    <mergeCell ref="C107:D107"/>
    <mergeCell ref="B98:D98"/>
    <mergeCell ref="B99:D99"/>
    <mergeCell ref="B100:D100"/>
    <mergeCell ref="B101:D101"/>
    <mergeCell ref="A92:G92"/>
    <mergeCell ref="B83:D83"/>
  </mergeCells>
  <phoneticPr fontId="0" type="noConversion"/>
  <pageMargins left="0" right="0" top="0" bottom="0" header="0.51181102362204722" footer="0.51181102362204722"/>
  <pageSetup paperSize="9" scale="96" fitToHeight="2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747D82999AF84A806278DEFE6B11FF" ma:contentTypeVersion="0" ma:contentTypeDescription="Crée un document." ma:contentTypeScope="" ma:versionID="bc071df866b9f2dacb5bbf365da35a85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76d7e535b8622e9ab9004928c56c798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Etat, droit et finances</TermName>
          <TermId xmlns="http://schemas.microsoft.com/office/infopath/2007/PartnerControls">947cb90d-0fbf-4382-9b7c-7f3e8e6fd3f7</TermId>
        </TermInfo>
      </Terms>
    </pf2f0a5c9c974145b8182a0b51177c44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o410524c08c94595afa657d6a91eb2e7 xmlns="7dc7280d-fec9-4c99-9736-8d7ecec3545c">
      <Terms xmlns="http://schemas.microsoft.com/office/infopath/2007/PartnerControls"/>
    </o410524c08c94595afa657d6a91eb2e7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Modèle</TermName>
          <TermId xmlns="http://schemas.microsoft.com/office/infopath/2007/PartnerControls">3d7b8503-4564-4a08-904d-7eb0ff87fca1</TermId>
        </TermInfo>
      </Terms>
    </c806c3ad7ef948cca74e93affe552c52>
    <TaxCatchAll xmlns="7dc7280d-fec9-4c99-9736-8d7ecec3545c">
      <Value>25</Value>
      <Value>122</Value>
      <Value>121</Value>
      <Value>212</Value>
    </TaxCatchAll>
  </documentManagement>
</p:properties>
</file>

<file path=customXml/itemProps1.xml><?xml version="1.0" encoding="utf-8"?>
<ds:datastoreItem xmlns:ds="http://schemas.openxmlformats.org/officeDocument/2006/customXml" ds:itemID="{783CF910-3A40-42A2-8410-BFF4C817BF08}"/>
</file>

<file path=customXml/itemProps2.xml><?xml version="1.0" encoding="utf-8"?>
<ds:datastoreItem xmlns:ds="http://schemas.openxmlformats.org/officeDocument/2006/customXml" ds:itemID="{762A91DB-4D43-4958-AFE9-3C7F32ED6F12}"/>
</file>

<file path=customXml/itemProps3.xml><?xml version="1.0" encoding="utf-8"?>
<ds:datastoreItem xmlns:ds="http://schemas.openxmlformats.org/officeDocument/2006/customXml" ds:itemID="{CC8F882C-128F-4944-B3C0-3C2AFD2E55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Tableau SIPP recap</vt:lpstr>
      <vt:lpstr>'Tableau SIPP recap'!Zone_d_impression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Tamburini Sandro</dc:creator>
  <cp:lastModifiedBy>Tamburini Sandro</cp:lastModifiedBy>
  <cp:lastPrinted>2010-01-26T10:22:29Z</cp:lastPrinted>
  <dcterms:created xsi:type="dcterms:W3CDTF">2001-10-03T08:27:45Z</dcterms:created>
  <dcterms:modified xsi:type="dcterms:W3CDTF">2016-01-13T07:13:48Z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e">
    <vt:lpwstr>122;#Service des communes|7ef8d52b-6e7a-45c1-ad7f-2791ac69a743</vt:lpwstr>
  </property>
  <property fmtid="{D5CDD505-2E9C-101B-9397-08002B2CF9AE}" pid="3" name="Theme">
    <vt:lpwstr>25;#Etat, droit et finances|947cb90d-0fbf-4382-9b7c-7f3e8e6fd3f7</vt:lpwstr>
  </property>
  <property fmtid="{D5CDD505-2E9C-101B-9397-08002B2CF9AE}" pid="4" name="ContentTypeId">
    <vt:lpwstr>0x010100EE747D82999AF84A806278DEFE6B11FF</vt:lpwstr>
  </property>
  <property fmtid="{D5CDD505-2E9C-101B-9397-08002B2CF9AE}" pid="5" name="Departement">
    <vt:lpwstr/>
  </property>
  <property fmtid="{D5CDD505-2E9C-101B-9397-08002B2CF9AE}" pid="6" name="Type du document">
    <vt:lpwstr>212;#Modèle|3d7b8503-4564-4a08-904d-7eb0ff87fca1</vt:lpwstr>
  </property>
  <property fmtid="{D5CDD505-2E9C-101B-9397-08002B2CF9AE}" pid="7" name="Acronyme">
    <vt:lpwstr>121;#SCOM|beaa4e20-5140-4353-9959-2d59772728cb</vt:lpwstr>
  </property>
</Properties>
</file>